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gunnarhogsrod/Håheim Prosjekt AS Dropbox/Gunnar Hogsrød/Personlig GH/Båt/GKSS/2024/Resultatliste 2024/"/>
    </mc:Choice>
  </mc:AlternateContent>
  <xr:revisionPtr revIDLastSave="0" documentId="13_ncr:1_{65C90A34-869F-BD4E-9197-23839AE78B7A}" xr6:coauthVersionLast="47" xr6:coauthVersionMax="47" xr10:uidLastSave="{00000000-0000-0000-0000-000000000000}"/>
  <bookViews>
    <workbookView xWindow="0" yWindow="600" windowWidth="26240" windowHeight="16360" firstSheet="14" activeTab="26" xr2:uid="{00000000-000D-0000-FFFF-FFFF00000000}"/>
  </bookViews>
  <sheets>
    <sheet name="Hovedark" sheetId="1" r:id="rId1"/>
    <sheet name="01.05" sheetId="2" r:id="rId2"/>
    <sheet name="07.05" sheetId="51" r:id="rId3"/>
    <sheet name="14.05" sheetId="50" r:id="rId4"/>
    <sheet name="21.05" sheetId="49" r:id="rId5"/>
    <sheet name="28.05" sheetId="48" r:id="rId6"/>
    <sheet name="04.06" sheetId="47" r:id="rId7"/>
    <sheet name="11.06" sheetId="46" r:id="rId8"/>
    <sheet name="18.06" sheetId="45" r:id="rId9"/>
    <sheet name="25.06" sheetId="44" r:id="rId10"/>
    <sheet name="02.07" sheetId="43" r:id="rId11"/>
    <sheet name="09.07" sheetId="42" r:id="rId12"/>
    <sheet name="16.07" sheetId="41" r:id="rId13"/>
    <sheet name="23.07" sheetId="40" r:id="rId14"/>
    <sheet name="30.07" sheetId="39" state="hidden" r:id="rId15"/>
    <sheet name="30-07" sheetId="54" r:id="rId16"/>
    <sheet name="06.08" sheetId="38" r:id="rId17"/>
    <sheet name="13.08" sheetId="37" r:id="rId18"/>
    <sheet name="20.08" sheetId="36" r:id="rId19"/>
    <sheet name="27.08" sheetId="35" r:id="rId20"/>
    <sheet name="03.09" sheetId="34" r:id="rId21"/>
    <sheet name="10.09" sheetId="33" r:id="rId22"/>
    <sheet name="17.09" sheetId="32" r:id="rId23"/>
    <sheet name="24.09" sheetId="31" r:id="rId24"/>
    <sheet name="Reserve" sheetId="30" state="hidden" r:id="rId25"/>
    <sheet name="Gåsøpokalen" sheetId="28" r:id="rId26"/>
    <sheet name="Cupper" sheetId="27" r:id="rId27"/>
    <sheet name="Tjøme rundt" sheetId="52" r:id="rId28"/>
    <sheet name="Langeskjær BB" sheetId="53" r:id="rId29"/>
    <sheet name="Lillebukt" sheetId="29" r:id="rId30"/>
  </sheets>
  <definedNames>
    <definedName name="_xlnm._FilterDatabase" localSheetId="26" hidden="1">Cupper!$AO$1:$AO$31</definedName>
    <definedName name="_xlnm.Print_Area" localSheetId="8">'18.06'!$A$1:$P$28</definedName>
    <definedName name="_xlnm.Print_Area" localSheetId="9">'25.06'!$A$1:$P$29</definedName>
  </definedNames>
  <calcPr calcId="191028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26" i="27" l="1"/>
  <c r="AK25" i="27"/>
  <c r="AK24" i="27"/>
  <c r="AK18" i="27"/>
  <c r="AK12" i="27"/>
  <c r="AK9" i="27"/>
  <c r="AI9" i="27"/>
  <c r="AK8" i="27"/>
  <c r="AK7" i="27"/>
  <c r="AK6" i="27"/>
  <c r="AI6" i="27"/>
  <c r="AI26" i="27"/>
  <c r="AI24" i="27"/>
  <c r="AI18" i="27"/>
  <c r="AI13" i="27"/>
  <c r="AI12" i="27"/>
  <c r="AI8" i="27"/>
  <c r="AI7" i="27"/>
  <c r="AI25" i="27"/>
  <c r="AH33" i="27"/>
  <c r="AH9" i="27"/>
  <c r="AA34" i="28"/>
  <c r="J9" i="32"/>
  <c r="J7" i="32"/>
  <c r="J31" i="32"/>
  <c r="J13" i="32"/>
  <c r="J6" i="32"/>
  <c r="J32" i="32"/>
  <c r="M32" i="32"/>
  <c r="N32" i="32" s="1"/>
  <c r="H34" i="28"/>
  <c r="I34" i="28"/>
  <c r="J34" i="28"/>
  <c r="K34" i="28"/>
  <c r="L34" i="28"/>
  <c r="M34" i="28"/>
  <c r="N34" i="28"/>
  <c r="O34" i="28"/>
  <c r="P34" i="28"/>
  <c r="Q34" i="28"/>
  <c r="R34" i="28"/>
  <c r="S34" i="28"/>
  <c r="T34" i="28"/>
  <c r="U34" i="28"/>
  <c r="V34" i="28"/>
  <c r="W34" i="28"/>
  <c r="X34" i="28"/>
  <c r="Y34" i="28"/>
  <c r="Z34" i="28"/>
  <c r="AB34" i="28"/>
  <c r="AC34" i="28"/>
  <c r="G34" i="28"/>
  <c r="J9" i="33"/>
  <c r="J31" i="33"/>
  <c r="J12" i="34"/>
  <c r="J31" i="34"/>
  <c r="J25" i="34"/>
  <c r="J13" i="34"/>
  <c r="J26" i="53"/>
  <c r="J31" i="53"/>
  <c r="M31" i="53"/>
  <c r="N31" i="53" s="1"/>
  <c r="O31" i="53" s="1"/>
  <c r="J7" i="53"/>
  <c r="J9" i="53"/>
  <c r="J25" i="53"/>
  <c r="J25" i="36"/>
  <c r="J24" i="36"/>
  <c r="J18" i="36"/>
  <c r="J31" i="36"/>
  <c r="J24" i="37"/>
  <c r="O32" i="32" l="1"/>
  <c r="O31" i="37"/>
  <c r="N31" i="37"/>
  <c r="M31" i="37"/>
  <c r="J26" i="38"/>
  <c r="O30" i="38"/>
  <c r="M31" i="36"/>
  <c r="N31" i="36" s="1"/>
  <c r="O31" i="36" s="1"/>
  <c r="M31" i="35"/>
  <c r="N31" i="35"/>
  <c r="O31" i="35"/>
  <c r="M31" i="34"/>
  <c r="N31" i="34"/>
  <c r="O31" i="34" s="1"/>
  <c r="M31" i="33"/>
  <c r="N31" i="33" s="1"/>
  <c r="O31" i="33" s="1"/>
  <c r="M31" i="32"/>
  <c r="N31" i="32"/>
  <c r="O31" i="32" s="1"/>
  <c r="M31" i="31"/>
  <c r="N31" i="31"/>
  <c r="O31" i="31"/>
  <c r="M31" i="38"/>
  <c r="N31" i="38" s="1"/>
  <c r="O31" i="38" s="1"/>
  <c r="J24" i="38"/>
  <c r="J7" i="38"/>
  <c r="J8" i="38"/>
  <c r="J25" i="38"/>
  <c r="J30" i="38"/>
  <c r="J6" i="38"/>
  <c r="W12" i="27"/>
  <c r="W14" i="27"/>
  <c r="J26" i="54"/>
  <c r="J14" i="54"/>
  <c r="J6" i="54"/>
  <c r="J7" i="54"/>
  <c r="J12" i="54"/>
  <c r="J18" i="54"/>
  <c r="O30" i="54"/>
  <c r="N30" i="54"/>
  <c r="M30" i="54"/>
  <c r="O29" i="54"/>
  <c r="N29" i="54"/>
  <c r="M29" i="54"/>
  <c r="O28" i="54"/>
  <c r="N28" i="54"/>
  <c r="M28" i="54"/>
  <c r="O27" i="54"/>
  <c r="N27" i="54"/>
  <c r="M27" i="54"/>
  <c r="O26" i="54"/>
  <c r="N26" i="54"/>
  <c r="M26" i="54"/>
  <c r="O25" i="54"/>
  <c r="N25" i="54"/>
  <c r="M25" i="54"/>
  <c r="O24" i="54"/>
  <c r="N24" i="54"/>
  <c r="M24" i="54"/>
  <c r="O23" i="54"/>
  <c r="N23" i="54"/>
  <c r="M23" i="54"/>
  <c r="O22" i="54"/>
  <c r="N22" i="54"/>
  <c r="M22" i="54"/>
  <c r="O21" i="54"/>
  <c r="N21" i="54"/>
  <c r="M21" i="54"/>
  <c r="O20" i="54"/>
  <c r="N20" i="54"/>
  <c r="M20" i="54"/>
  <c r="O19" i="54"/>
  <c r="N19" i="54"/>
  <c r="M19" i="54"/>
  <c r="O18" i="54"/>
  <c r="M18" i="54"/>
  <c r="O17" i="54"/>
  <c r="N17" i="54"/>
  <c r="M17" i="54"/>
  <c r="O16" i="54"/>
  <c r="N16" i="54"/>
  <c r="M16" i="54"/>
  <c r="O15" i="54"/>
  <c r="N15" i="54"/>
  <c r="M15" i="54"/>
  <c r="O14" i="54"/>
  <c r="N14" i="54"/>
  <c r="M14" i="54"/>
  <c r="O13" i="54"/>
  <c r="N13" i="54"/>
  <c r="M13" i="54"/>
  <c r="O12" i="54"/>
  <c r="M12" i="54"/>
  <c r="O11" i="54"/>
  <c r="N11" i="54"/>
  <c r="M11" i="54"/>
  <c r="O10" i="54"/>
  <c r="N10" i="54"/>
  <c r="M10" i="54"/>
  <c r="O9" i="54"/>
  <c r="N9" i="54"/>
  <c r="M9" i="54"/>
  <c r="O8" i="54"/>
  <c r="N8" i="54"/>
  <c r="M8" i="54"/>
  <c r="M6" i="54"/>
  <c r="O5" i="54"/>
  <c r="N5" i="54"/>
  <c r="M5" i="54"/>
  <c r="W26" i="27"/>
  <c r="W7" i="27"/>
  <c r="W6" i="27"/>
  <c r="K24" i="29"/>
  <c r="K18" i="29"/>
  <c r="M31" i="41"/>
  <c r="N31" i="41"/>
  <c r="O31" i="41" s="1"/>
  <c r="J12" i="41"/>
  <c r="J31" i="41"/>
  <c r="J6" i="41"/>
  <c r="J30" i="42"/>
  <c r="J26" i="42"/>
  <c r="J14" i="42"/>
  <c r="J13" i="42"/>
  <c r="J12" i="42"/>
  <c r="J10" i="42"/>
  <c r="J9" i="42"/>
  <c r="J8" i="42"/>
  <c r="O6" i="54" l="1"/>
  <c r="O7" i="54"/>
  <c r="J7" i="42"/>
  <c r="J6" i="42"/>
  <c r="J9" i="43"/>
  <c r="J26" i="43"/>
  <c r="J14" i="43"/>
  <c r="J7" i="43"/>
  <c r="J6" i="43"/>
  <c r="Q8" i="27"/>
  <c r="Q18" i="27"/>
  <c r="Q6" i="27"/>
  <c r="J26" i="52"/>
  <c r="J31" i="52"/>
  <c r="M31" i="52"/>
  <c r="N31" i="52"/>
  <c r="O31" i="52" s="1"/>
  <c r="J18" i="52"/>
  <c r="J9" i="52"/>
  <c r="J8" i="52"/>
  <c r="J6" i="52"/>
  <c r="Q26" i="27"/>
  <c r="Q25" i="27"/>
  <c r="Q9" i="27"/>
  <c r="Q7" i="27"/>
  <c r="J9" i="45"/>
  <c r="J10" i="45"/>
  <c r="J8" i="45"/>
  <c r="J5" i="45"/>
  <c r="J6" i="45"/>
  <c r="J14" i="45"/>
  <c r="J13" i="45"/>
  <c r="J11" i="45"/>
  <c r="J7" i="45"/>
  <c r="O30" i="44"/>
  <c r="N30" i="44"/>
  <c r="M30" i="44"/>
  <c r="O29" i="44"/>
  <c r="N29" i="44"/>
  <c r="M29" i="44"/>
  <c r="O28" i="44"/>
  <c r="N28" i="44"/>
  <c r="M28" i="44"/>
  <c r="O27" i="44"/>
  <c r="N27" i="44"/>
  <c r="M27" i="44"/>
  <c r="O26" i="44"/>
  <c r="N26" i="44"/>
  <c r="M26" i="44"/>
  <c r="O25" i="44"/>
  <c r="N25" i="44"/>
  <c r="M25" i="44"/>
  <c r="O24" i="44"/>
  <c r="N24" i="44"/>
  <c r="M24" i="44"/>
  <c r="O23" i="44"/>
  <c r="N23" i="44"/>
  <c r="M23" i="44"/>
  <c r="O22" i="44"/>
  <c r="N22" i="44"/>
  <c r="M22" i="44"/>
  <c r="O21" i="44"/>
  <c r="N21" i="44"/>
  <c r="M21" i="44"/>
  <c r="O20" i="44"/>
  <c r="N20" i="44"/>
  <c r="M20" i="44"/>
  <c r="O19" i="44"/>
  <c r="N19" i="44"/>
  <c r="M19" i="44"/>
  <c r="O18" i="44"/>
  <c r="N18" i="44"/>
  <c r="M18" i="44"/>
  <c r="O17" i="44"/>
  <c r="N17" i="44"/>
  <c r="M17" i="44"/>
  <c r="O16" i="44"/>
  <c r="N16" i="44"/>
  <c r="M16" i="44"/>
  <c r="O15" i="44"/>
  <c r="N15" i="44"/>
  <c r="M15" i="44"/>
  <c r="O14" i="44"/>
  <c r="N14" i="44"/>
  <c r="M14" i="44"/>
  <c r="O13" i="44"/>
  <c r="N13" i="44"/>
  <c r="M13" i="44"/>
  <c r="O12" i="44"/>
  <c r="N12" i="44"/>
  <c r="M12" i="44"/>
  <c r="O11" i="44"/>
  <c r="N11" i="44"/>
  <c r="M11" i="44"/>
  <c r="O10" i="44"/>
  <c r="N10" i="44"/>
  <c r="M10" i="44"/>
  <c r="O9" i="44"/>
  <c r="N9" i="44"/>
  <c r="M9" i="44"/>
  <c r="O8" i="44"/>
  <c r="N8" i="44"/>
  <c r="M8" i="44"/>
  <c r="O7" i="44"/>
  <c r="N7" i="44"/>
  <c r="M7" i="44"/>
  <c r="O6" i="44"/>
  <c r="N6" i="44"/>
  <c r="M6" i="44"/>
  <c r="O5" i="44"/>
  <c r="N5" i="44"/>
  <c r="M5" i="44"/>
  <c r="O30" i="43"/>
  <c r="N30" i="43"/>
  <c r="M30" i="43"/>
  <c r="O29" i="43"/>
  <c r="N29" i="43"/>
  <c r="M29" i="43"/>
  <c r="O28" i="43"/>
  <c r="N28" i="43"/>
  <c r="M28" i="43"/>
  <c r="O27" i="43"/>
  <c r="N27" i="43"/>
  <c r="M27" i="43"/>
  <c r="M26" i="43"/>
  <c r="N26" i="43" s="1"/>
  <c r="O26" i="43" s="1"/>
  <c r="O25" i="43"/>
  <c r="N25" i="43"/>
  <c r="M25" i="43"/>
  <c r="O24" i="43"/>
  <c r="N24" i="43"/>
  <c r="M24" i="43"/>
  <c r="O23" i="43"/>
  <c r="N23" i="43"/>
  <c r="M23" i="43"/>
  <c r="O22" i="43"/>
  <c r="N22" i="43"/>
  <c r="M22" i="43"/>
  <c r="O21" i="43"/>
  <c r="N21" i="43"/>
  <c r="M21" i="43"/>
  <c r="O20" i="43"/>
  <c r="N20" i="43"/>
  <c r="M20" i="43"/>
  <c r="O19" i="43"/>
  <c r="N19" i="43"/>
  <c r="M19" i="43"/>
  <c r="O18" i="43"/>
  <c r="N18" i="43"/>
  <c r="M18" i="43"/>
  <c r="O17" i="43"/>
  <c r="N17" i="43"/>
  <c r="M17" i="43"/>
  <c r="O16" i="43"/>
  <c r="N16" i="43"/>
  <c r="M16" i="43"/>
  <c r="O15" i="43"/>
  <c r="N15" i="43"/>
  <c r="M15" i="43"/>
  <c r="M14" i="43"/>
  <c r="N14" i="43" s="1"/>
  <c r="O14" i="43" s="1"/>
  <c r="O13" i="43"/>
  <c r="N13" i="43"/>
  <c r="M13" i="43"/>
  <c r="O12" i="43"/>
  <c r="N12" i="43"/>
  <c r="M12" i="43"/>
  <c r="O11" i="43"/>
  <c r="N11" i="43"/>
  <c r="M11" i="43"/>
  <c r="O10" i="43"/>
  <c r="N10" i="43"/>
  <c r="M10" i="43"/>
  <c r="M9" i="43"/>
  <c r="N9" i="43" s="1"/>
  <c r="O9" i="43" s="1"/>
  <c r="M8" i="43"/>
  <c r="N8" i="43" s="1"/>
  <c r="O8" i="43" s="1"/>
  <c r="N7" i="43"/>
  <c r="O7" i="43" s="1"/>
  <c r="M7" i="43"/>
  <c r="N6" i="43"/>
  <c r="O6" i="43" s="1"/>
  <c r="M6" i="43"/>
  <c r="O5" i="43"/>
  <c r="N5" i="43"/>
  <c r="M5" i="43"/>
  <c r="M30" i="42"/>
  <c r="N30" i="42" s="1"/>
  <c r="O30" i="42" s="1"/>
  <c r="O29" i="42"/>
  <c r="N29" i="42"/>
  <c r="M29" i="42"/>
  <c r="O28" i="42"/>
  <c r="N28" i="42"/>
  <c r="M28" i="42"/>
  <c r="O27" i="42"/>
  <c r="N27" i="42"/>
  <c r="M27" i="42"/>
  <c r="N26" i="42"/>
  <c r="O26" i="42" s="1"/>
  <c r="M26" i="42"/>
  <c r="O25" i="42"/>
  <c r="N25" i="42"/>
  <c r="M25" i="42"/>
  <c r="O24" i="42"/>
  <c r="N24" i="42"/>
  <c r="M24" i="42"/>
  <c r="O23" i="42"/>
  <c r="N23" i="42"/>
  <c r="M23" i="42"/>
  <c r="O22" i="42"/>
  <c r="N22" i="42"/>
  <c r="M22" i="42"/>
  <c r="O21" i="42"/>
  <c r="N21" i="42"/>
  <c r="M21" i="42"/>
  <c r="O20" i="42"/>
  <c r="N20" i="42"/>
  <c r="M20" i="42"/>
  <c r="O19" i="42"/>
  <c r="N19" i="42"/>
  <c r="M19" i="42"/>
  <c r="O18" i="42"/>
  <c r="N18" i="42"/>
  <c r="M18" i="42"/>
  <c r="O17" i="42"/>
  <c r="N17" i="42"/>
  <c r="M17" i="42"/>
  <c r="O16" i="42"/>
  <c r="N16" i="42"/>
  <c r="M16" i="42"/>
  <c r="O15" i="42"/>
  <c r="N15" i="42"/>
  <c r="M15" i="42"/>
  <c r="N14" i="42"/>
  <c r="O14" i="42" s="1"/>
  <c r="M14" i="42"/>
  <c r="M13" i="42"/>
  <c r="N13" i="42" s="1"/>
  <c r="O13" i="42" s="1"/>
  <c r="M12" i="42"/>
  <c r="N12" i="42" s="1"/>
  <c r="O12" i="42" s="1"/>
  <c r="O11" i="42"/>
  <c r="N11" i="42"/>
  <c r="M11" i="42"/>
  <c r="M10" i="42"/>
  <c r="N10" i="42" s="1"/>
  <c r="O10" i="42" s="1"/>
  <c r="M9" i="42"/>
  <c r="N9" i="42" s="1"/>
  <c r="O9" i="42" s="1"/>
  <c r="M8" i="42"/>
  <c r="N8" i="42" s="1"/>
  <c r="O8" i="42" s="1"/>
  <c r="M7" i="42"/>
  <c r="N7" i="42" s="1"/>
  <c r="O7" i="42" s="1"/>
  <c r="N6" i="42"/>
  <c r="O6" i="42" s="1"/>
  <c r="M6" i="42"/>
  <c r="O5" i="42"/>
  <c r="N5" i="42"/>
  <c r="M5" i="42"/>
  <c r="O30" i="41"/>
  <c r="N30" i="41"/>
  <c r="M30" i="41"/>
  <c r="O29" i="41"/>
  <c r="N29" i="41"/>
  <c r="M29" i="41"/>
  <c r="O28" i="41"/>
  <c r="N28" i="41"/>
  <c r="M28" i="41"/>
  <c r="O27" i="41"/>
  <c r="N27" i="41"/>
  <c r="M27" i="41"/>
  <c r="O26" i="41"/>
  <c r="N26" i="41"/>
  <c r="M26" i="41"/>
  <c r="O25" i="41"/>
  <c r="N25" i="41"/>
  <c r="M25" i="41"/>
  <c r="O24" i="41"/>
  <c r="N24" i="41"/>
  <c r="M24" i="41"/>
  <c r="O23" i="41"/>
  <c r="N23" i="41"/>
  <c r="M23" i="41"/>
  <c r="O22" i="41"/>
  <c r="N22" i="41"/>
  <c r="M22" i="41"/>
  <c r="O21" i="41"/>
  <c r="N21" i="41"/>
  <c r="M21" i="41"/>
  <c r="O20" i="41"/>
  <c r="N20" i="41"/>
  <c r="M20" i="41"/>
  <c r="O19" i="41"/>
  <c r="N19" i="41"/>
  <c r="M19" i="41"/>
  <c r="O18" i="41"/>
  <c r="N18" i="41"/>
  <c r="M18" i="41"/>
  <c r="O17" i="41"/>
  <c r="N17" i="41"/>
  <c r="M17" i="41"/>
  <c r="O16" i="41"/>
  <c r="N16" i="41"/>
  <c r="M16" i="41"/>
  <c r="O15" i="41"/>
  <c r="N15" i="41"/>
  <c r="M15" i="41"/>
  <c r="O14" i="41"/>
  <c r="N14" i="41"/>
  <c r="M14" i="41"/>
  <c r="O13" i="41"/>
  <c r="N13" i="41"/>
  <c r="M13" i="41"/>
  <c r="M12" i="41"/>
  <c r="N12" i="41" s="1"/>
  <c r="O12" i="41" s="1"/>
  <c r="O11" i="41"/>
  <c r="N11" i="41"/>
  <c r="M11" i="41"/>
  <c r="O10" i="41"/>
  <c r="N10" i="41"/>
  <c r="M10" i="41"/>
  <c r="O9" i="41"/>
  <c r="N9" i="41"/>
  <c r="M9" i="41"/>
  <c r="O8" i="41"/>
  <c r="N8" i="41"/>
  <c r="M8" i="41"/>
  <c r="O7" i="41"/>
  <c r="N7" i="41"/>
  <c r="M7" i="41"/>
  <c r="M6" i="41"/>
  <c r="N6" i="41" s="1"/>
  <c r="O6" i="41" s="1"/>
  <c r="O5" i="41"/>
  <c r="N5" i="41"/>
  <c r="M5" i="41"/>
  <c r="O30" i="40"/>
  <c r="N30" i="40"/>
  <c r="M30" i="40"/>
  <c r="O29" i="40"/>
  <c r="N29" i="40"/>
  <c r="M29" i="40"/>
  <c r="O28" i="40"/>
  <c r="N28" i="40"/>
  <c r="M28" i="40"/>
  <c r="O27" i="40"/>
  <c r="N27" i="40"/>
  <c r="M27" i="40"/>
  <c r="O26" i="40"/>
  <c r="N26" i="40"/>
  <c r="M26" i="40"/>
  <c r="O25" i="40"/>
  <c r="N25" i="40"/>
  <c r="M25" i="40"/>
  <c r="O24" i="40"/>
  <c r="N24" i="40"/>
  <c r="M24" i="40"/>
  <c r="O23" i="40"/>
  <c r="N23" i="40"/>
  <c r="M23" i="40"/>
  <c r="O22" i="40"/>
  <c r="N22" i="40"/>
  <c r="M22" i="40"/>
  <c r="O21" i="40"/>
  <c r="N21" i="40"/>
  <c r="M21" i="40"/>
  <c r="O20" i="40"/>
  <c r="N20" i="40"/>
  <c r="M20" i="40"/>
  <c r="O19" i="40"/>
  <c r="N19" i="40"/>
  <c r="M19" i="40"/>
  <c r="O18" i="40"/>
  <c r="N18" i="40"/>
  <c r="M18" i="40"/>
  <c r="O17" i="40"/>
  <c r="N17" i="40"/>
  <c r="M17" i="40"/>
  <c r="O16" i="40"/>
  <c r="N16" i="40"/>
  <c r="M16" i="40"/>
  <c r="O15" i="40"/>
  <c r="N15" i="40"/>
  <c r="M15" i="40"/>
  <c r="O14" i="40"/>
  <c r="N14" i="40"/>
  <c r="M14" i="40"/>
  <c r="O13" i="40"/>
  <c r="N13" i="40"/>
  <c r="M13" i="40"/>
  <c r="O12" i="40"/>
  <c r="N12" i="40"/>
  <c r="M12" i="40"/>
  <c r="O11" i="40"/>
  <c r="N11" i="40"/>
  <c r="M11" i="40"/>
  <c r="O10" i="40"/>
  <c r="N10" i="40"/>
  <c r="M10" i="40"/>
  <c r="O9" i="40"/>
  <c r="N9" i="40"/>
  <c r="M9" i="40"/>
  <c r="O8" i="40"/>
  <c r="N8" i="40"/>
  <c r="M8" i="40"/>
  <c r="O7" i="40"/>
  <c r="N7" i="40"/>
  <c r="M7" i="40"/>
  <c r="O6" i="40"/>
  <c r="N6" i="40"/>
  <c r="M6" i="40"/>
  <c r="O5" i="40"/>
  <c r="N5" i="40"/>
  <c r="M5" i="40"/>
  <c r="O30" i="39"/>
  <c r="N30" i="39"/>
  <c r="M30" i="39"/>
  <c r="O29" i="39"/>
  <c r="N29" i="39"/>
  <c r="M29" i="39"/>
  <c r="O28" i="39"/>
  <c r="N28" i="39"/>
  <c r="M28" i="39"/>
  <c r="O27" i="39"/>
  <c r="N27" i="39"/>
  <c r="M27" i="39"/>
  <c r="O26" i="39"/>
  <c r="N26" i="39"/>
  <c r="M26" i="39"/>
  <c r="O25" i="39"/>
  <c r="N25" i="39"/>
  <c r="M25" i="39"/>
  <c r="O24" i="39"/>
  <c r="N24" i="39"/>
  <c r="M24" i="39"/>
  <c r="O23" i="39"/>
  <c r="N23" i="39"/>
  <c r="M23" i="39"/>
  <c r="O22" i="39"/>
  <c r="N22" i="39"/>
  <c r="M22" i="39"/>
  <c r="O21" i="39"/>
  <c r="N21" i="39"/>
  <c r="M21" i="39"/>
  <c r="O20" i="39"/>
  <c r="N20" i="39"/>
  <c r="M20" i="39"/>
  <c r="O19" i="39"/>
  <c r="N19" i="39"/>
  <c r="M19" i="39"/>
  <c r="O18" i="39"/>
  <c r="N18" i="39"/>
  <c r="M18" i="39"/>
  <c r="O17" i="39"/>
  <c r="N17" i="39"/>
  <c r="M17" i="39"/>
  <c r="O16" i="39"/>
  <c r="N16" i="39"/>
  <c r="M16" i="39"/>
  <c r="O15" i="39"/>
  <c r="N15" i="39"/>
  <c r="M15" i="39"/>
  <c r="O14" i="39"/>
  <c r="N14" i="39"/>
  <c r="M14" i="39"/>
  <c r="O13" i="39"/>
  <c r="N13" i="39"/>
  <c r="M13" i="39"/>
  <c r="O12" i="39"/>
  <c r="N12" i="39"/>
  <c r="M12" i="39"/>
  <c r="O11" i="39"/>
  <c r="N11" i="39"/>
  <c r="M11" i="39"/>
  <c r="O10" i="39"/>
  <c r="N10" i="39"/>
  <c r="M10" i="39"/>
  <c r="O9" i="39"/>
  <c r="N9" i="39"/>
  <c r="M9" i="39"/>
  <c r="O8" i="39"/>
  <c r="N8" i="39"/>
  <c r="M8" i="39"/>
  <c r="O7" i="39"/>
  <c r="N7" i="39"/>
  <c r="M7" i="39"/>
  <c r="O6" i="39"/>
  <c r="N6" i="39"/>
  <c r="M6" i="39"/>
  <c r="O5" i="39"/>
  <c r="N5" i="39"/>
  <c r="M5" i="39"/>
  <c r="M30" i="38"/>
  <c r="N30" i="38" s="1"/>
  <c r="O29" i="38"/>
  <c r="N29" i="38"/>
  <c r="M29" i="38"/>
  <c r="O28" i="38"/>
  <c r="N28" i="38"/>
  <c r="M28" i="38"/>
  <c r="O27" i="38"/>
  <c r="N27" i="38"/>
  <c r="M27" i="38"/>
  <c r="M26" i="38"/>
  <c r="N26" i="38" s="1"/>
  <c r="O26" i="38" s="1"/>
  <c r="M25" i="38"/>
  <c r="N25" i="38" s="1"/>
  <c r="O25" i="38" s="1"/>
  <c r="M24" i="38"/>
  <c r="N24" i="38" s="1"/>
  <c r="O24" i="38" s="1"/>
  <c r="O23" i="38"/>
  <c r="N23" i="38"/>
  <c r="M23" i="38"/>
  <c r="O22" i="38"/>
  <c r="N22" i="38"/>
  <c r="M22" i="38"/>
  <c r="O21" i="38"/>
  <c r="N21" i="38"/>
  <c r="M21" i="38"/>
  <c r="N20" i="38"/>
  <c r="M20" i="38"/>
  <c r="O19" i="38"/>
  <c r="N19" i="38"/>
  <c r="M19" i="38"/>
  <c r="O18" i="38"/>
  <c r="N18" i="38"/>
  <c r="M18" i="38"/>
  <c r="O17" i="38"/>
  <c r="N17" i="38"/>
  <c r="M17" i="38"/>
  <c r="O16" i="38"/>
  <c r="N16" i="38"/>
  <c r="M16" i="38"/>
  <c r="O15" i="38"/>
  <c r="N15" i="38"/>
  <c r="M15" i="38"/>
  <c r="O14" i="38"/>
  <c r="N14" i="38"/>
  <c r="M14" i="38"/>
  <c r="O13" i="38"/>
  <c r="N13" i="38"/>
  <c r="M13" i="38"/>
  <c r="O12" i="38"/>
  <c r="N12" i="38"/>
  <c r="M12" i="38"/>
  <c r="O11" i="38"/>
  <c r="N11" i="38"/>
  <c r="M11" i="38"/>
  <c r="O10" i="38"/>
  <c r="N10" i="38"/>
  <c r="M10" i="38"/>
  <c r="O9" i="38"/>
  <c r="N9" i="38"/>
  <c r="M9" i="38"/>
  <c r="M8" i="38"/>
  <c r="N8" i="38" s="1"/>
  <c r="O8" i="38" s="1"/>
  <c r="M7" i="38"/>
  <c r="N7" i="38" s="1"/>
  <c r="O7" i="38" s="1"/>
  <c r="M6" i="38"/>
  <c r="N6" i="38" s="1"/>
  <c r="O6" i="38" s="1"/>
  <c r="O5" i="38"/>
  <c r="N5" i="38"/>
  <c r="M5" i="38"/>
  <c r="M30" i="37"/>
  <c r="N30" i="37" s="1"/>
  <c r="O30" i="37" s="1"/>
  <c r="O29" i="37"/>
  <c r="N29" i="37"/>
  <c r="M29" i="37"/>
  <c r="O28" i="37"/>
  <c r="N28" i="37"/>
  <c r="M28" i="37"/>
  <c r="O27" i="37"/>
  <c r="N27" i="37"/>
  <c r="M27" i="37"/>
  <c r="O26" i="37"/>
  <c r="N26" i="37"/>
  <c r="M26" i="37"/>
  <c r="M25" i="37"/>
  <c r="N25" i="37" s="1"/>
  <c r="O25" i="37" s="1"/>
  <c r="M24" i="37"/>
  <c r="N24" i="37" s="1"/>
  <c r="O24" i="37" s="1"/>
  <c r="O23" i="37"/>
  <c r="N23" i="37"/>
  <c r="M23" i="37"/>
  <c r="O22" i="37"/>
  <c r="N22" i="37"/>
  <c r="M22" i="37"/>
  <c r="O21" i="37"/>
  <c r="N21" i="37"/>
  <c r="M21" i="37"/>
  <c r="O20" i="37"/>
  <c r="N20" i="37"/>
  <c r="M20" i="37"/>
  <c r="O19" i="37"/>
  <c r="N19" i="37"/>
  <c r="M19" i="37"/>
  <c r="M18" i="37"/>
  <c r="N18" i="37" s="1"/>
  <c r="O18" i="37" s="1"/>
  <c r="O17" i="37"/>
  <c r="N17" i="37"/>
  <c r="M17" i="37"/>
  <c r="O16" i="37"/>
  <c r="N16" i="37"/>
  <c r="M16" i="37"/>
  <c r="O15" i="37"/>
  <c r="N15" i="37"/>
  <c r="M15" i="37"/>
  <c r="N14" i="37"/>
  <c r="O14" i="37" s="1"/>
  <c r="M14" i="37"/>
  <c r="M13" i="37"/>
  <c r="N13" i="37" s="1"/>
  <c r="O13" i="37" s="1"/>
  <c r="O12" i="37"/>
  <c r="N12" i="37"/>
  <c r="M12" i="37"/>
  <c r="O11" i="37"/>
  <c r="N11" i="37"/>
  <c r="M11" i="37"/>
  <c r="O10" i="37"/>
  <c r="N10" i="37"/>
  <c r="M10" i="37"/>
  <c r="M9" i="37"/>
  <c r="N9" i="37" s="1"/>
  <c r="O9" i="37" s="1"/>
  <c r="O7" i="37"/>
  <c r="N7" i="37"/>
  <c r="M7" i="37"/>
  <c r="M6" i="37"/>
  <c r="N6" i="37" s="1"/>
  <c r="O6" i="37" s="1"/>
  <c r="O5" i="37"/>
  <c r="N5" i="37"/>
  <c r="M5" i="37"/>
  <c r="O30" i="36"/>
  <c r="N30" i="36"/>
  <c r="M30" i="36"/>
  <c r="O29" i="36"/>
  <c r="N29" i="36"/>
  <c r="M29" i="36"/>
  <c r="O28" i="36"/>
  <c r="N28" i="36"/>
  <c r="M28" i="36"/>
  <c r="O27" i="36"/>
  <c r="N27" i="36"/>
  <c r="M27" i="36"/>
  <c r="O26" i="36"/>
  <c r="N26" i="36"/>
  <c r="M26" i="36"/>
  <c r="M25" i="36"/>
  <c r="N25" i="36" s="1"/>
  <c r="O25" i="36" s="1"/>
  <c r="M24" i="36"/>
  <c r="N24" i="36" s="1"/>
  <c r="O24" i="36" s="1"/>
  <c r="O23" i="36"/>
  <c r="N23" i="36"/>
  <c r="M23" i="36"/>
  <c r="O22" i="36"/>
  <c r="N22" i="36"/>
  <c r="M22" i="36"/>
  <c r="N21" i="36"/>
  <c r="M21" i="36"/>
  <c r="O20" i="36"/>
  <c r="N20" i="36"/>
  <c r="M20" i="36"/>
  <c r="O19" i="36"/>
  <c r="N19" i="36"/>
  <c r="M19" i="36"/>
  <c r="M18" i="36"/>
  <c r="N18" i="36" s="1"/>
  <c r="O18" i="36" s="1"/>
  <c r="O17" i="36"/>
  <c r="N17" i="36"/>
  <c r="M17" i="36"/>
  <c r="O16" i="36"/>
  <c r="N16" i="36"/>
  <c r="M16" i="36"/>
  <c r="O15" i="36"/>
  <c r="N15" i="36"/>
  <c r="M15" i="36"/>
  <c r="O14" i="36"/>
  <c r="N14" i="36"/>
  <c r="M14" i="36"/>
  <c r="O13" i="36"/>
  <c r="N13" i="36"/>
  <c r="M13" i="36"/>
  <c r="O12" i="36"/>
  <c r="N12" i="36"/>
  <c r="M12" i="36"/>
  <c r="O11" i="36"/>
  <c r="N11" i="36"/>
  <c r="M11" i="36"/>
  <c r="O10" i="36"/>
  <c r="N10" i="36"/>
  <c r="M10" i="36"/>
  <c r="O9" i="36"/>
  <c r="N9" i="36"/>
  <c r="M9" i="36"/>
  <c r="O8" i="36"/>
  <c r="N8" i="36"/>
  <c r="M8" i="36"/>
  <c r="O7" i="36"/>
  <c r="N7" i="36"/>
  <c r="M7" i="36"/>
  <c r="O6" i="36"/>
  <c r="N6" i="36"/>
  <c r="M6" i="36"/>
  <c r="O5" i="36"/>
  <c r="N5" i="36"/>
  <c r="M5" i="36"/>
  <c r="O30" i="35"/>
  <c r="N30" i="35"/>
  <c r="M30" i="35"/>
  <c r="O29" i="35"/>
  <c r="N29" i="35"/>
  <c r="M29" i="35"/>
  <c r="O28" i="35"/>
  <c r="N28" i="35"/>
  <c r="M28" i="35"/>
  <c r="O27" i="35"/>
  <c r="N27" i="35"/>
  <c r="M27" i="35"/>
  <c r="O26" i="35"/>
  <c r="N26" i="35"/>
  <c r="M26" i="35"/>
  <c r="O25" i="35"/>
  <c r="N25" i="35"/>
  <c r="M25" i="35"/>
  <c r="O24" i="35"/>
  <c r="N24" i="35"/>
  <c r="M24" i="35"/>
  <c r="O23" i="35"/>
  <c r="N23" i="35"/>
  <c r="M23" i="35"/>
  <c r="O22" i="35"/>
  <c r="N22" i="35"/>
  <c r="M22" i="35"/>
  <c r="O21" i="35"/>
  <c r="N21" i="35"/>
  <c r="M21" i="35"/>
  <c r="O20" i="35"/>
  <c r="N20" i="35"/>
  <c r="M20" i="35"/>
  <c r="O19" i="35"/>
  <c r="N19" i="35"/>
  <c r="M19" i="35"/>
  <c r="O18" i="35"/>
  <c r="N18" i="35"/>
  <c r="M18" i="35"/>
  <c r="O17" i="35"/>
  <c r="N17" i="35"/>
  <c r="M17" i="35"/>
  <c r="O16" i="35"/>
  <c r="N16" i="35"/>
  <c r="M16" i="35"/>
  <c r="O15" i="35"/>
  <c r="N15" i="35"/>
  <c r="M15" i="35"/>
  <c r="O14" i="35"/>
  <c r="N14" i="35"/>
  <c r="M14" i="35"/>
  <c r="O13" i="35"/>
  <c r="N13" i="35"/>
  <c r="M13" i="35"/>
  <c r="O12" i="35"/>
  <c r="N12" i="35"/>
  <c r="M12" i="35"/>
  <c r="O11" i="35"/>
  <c r="N11" i="35"/>
  <c r="M11" i="35"/>
  <c r="O10" i="35"/>
  <c r="N10" i="35"/>
  <c r="M10" i="35"/>
  <c r="O9" i="35"/>
  <c r="N9" i="35"/>
  <c r="M9" i="35"/>
  <c r="O8" i="35"/>
  <c r="N8" i="35"/>
  <c r="M8" i="35"/>
  <c r="O7" i="35"/>
  <c r="N7" i="35"/>
  <c r="M7" i="35"/>
  <c r="O6" i="35"/>
  <c r="N6" i="35"/>
  <c r="M6" i="35"/>
  <c r="O5" i="35"/>
  <c r="N5" i="35"/>
  <c r="M5" i="35"/>
  <c r="O30" i="34"/>
  <c r="N30" i="34"/>
  <c r="M30" i="34"/>
  <c r="O29" i="34"/>
  <c r="N29" i="34"/>
  <c r="M29" i="34"/>
  <c r="O28" i="34"/>
  <c r="N28" i="34"/>
  <c r="M28" i="34"/>
  <c r="O27" i="34"/>
  <c r="N27" i="34"/>
  <c r="M27" i="34"/>
  <c r="O26" i="34"/>
  <c r="N26" i="34"/>
  <c r="M26" i="34"/>
  <c r="M25" i="34"/>
  <c r="N25" i="34" s="1"/>
  <c r="O25" i="34" s="1"/>
  <c r="O24" i="34"/>
  <c r="N24" i="34"/>
  <c r="M24" i="34"/>
  <c r="O23" i="34"/>
  <c r="N23" i="34"/>
  <c r="M23" i="34"/>
  <c r="O22" i="34"/>
  <c r="N22" i="34"/>
  <c r="M22" i="34"/>
  <c r="O21" i="34"/>
  <c r="N21" i="34"/>
  <c r="M21" i="34"/>
  <c r="O20" i="34"/>
  <c r="N20" i="34"/>
  <c r="M20" i="34"/>
  <c r="O19" i="34"/>
  <c r="N19" i="34"/>
  <c r="M19" i="34"/>
  <c r="N18" i="34"/>
  <c r="M18" i="34"/>
  <c r="O17" i="34"/>
  <c r="N17" i="34"/>
  <c r="M17" i="34"/>
  <c r="O16" i="34"/>
  <c r="N16" i="34"/>
  <c r="M16" i="34"/>
  <c r="O15" i="34"/>
  <c r="N15" i="34"/>
  <c r="M15" i="34"/>
  <c r="O14" i="34"/>
  <c r="N14" i="34"/>
  <c r="M14" i="34"/>
  <c r="N13" i="34"/>
  <c r="O13" i="34" s="1"/>
  <c r="M13" i="34"/>
  <c r="M12" i="34"/>
  <c r="N12" i="34" s="1"/>
  <c r="O12" i="34" s="1"/>
  <c r="O11" i="34"/>
  <c r="N11" i="34"/>
  <c r="M11" i="34"/>
  <c r="O10" i="34"/>
  <c r="N10" i="34"/>
  <c r="M10" i="34"/>
  <c r="O9" i="34"/>
  <c r="N9" i="34"/>
  <c r="M9" i="34"/>
  <c r="O8" i="34"/>
  <c r="N8" i="34"/>
  <c r="M8" i="34"/>
  <c r="O7" i="34"/>
  <c r="N7" i="34"/>
  <c r="M7" i="34"/>
  <c r="O6" i="34"/>
  <c r="N6" i="34"/>
  <c r="M6" i="34"/>
  <c r="O5" i="34"/>
  <c r="N5" i="34"/>
  <c r="M5" i="34"/>
  <c r="O30" i="33"/>
  <c r="N30" i="33"/>
  <c r="M30" i="33"/>
  <c r="O29" i="33"/>
  <c r="N29" i="33"/>
  <c r="M29" i="33"/>
  <c r="O28" i="33"/>
  <c r="N28" i="33"/>
  <c r="M28" i="33"/>
  <c r="O27" i="33"/>
  <c r="N27" i="33"/>
  <c r="M27" i="33"/>
  <c r="O26" i="33"/>
  <c r="N26" i="33"/>
  <c r="M26" i="33"/>
  <c r="O25" i="33"/>
  <c r="N25" i="33"/>
  <c r="M25" i="33"/>
  <c r="O24" i="33"/>
  <c r="N24" i="33"/>
  <c r="M24" i="33"/>
  <c r="O23" i="33"/>
  <c r="N23" i="33"/>
  <c r="M23" i="33"/>
  <c r="O22" i="33"/>
  <c r="N22" i="33"/>
  <c r="M22" i="33"/>
  <c r="O21" i="33"/>
  <c r="N21" i="33"/>
  <c r="M21" i="33"/>
  <c r="O20" i="33"/>
  <c r="N20" i="33"/>
  <c r="M20" i="33"/>
  <c r="O19" i="33"/>
  <c r="N19" i="33"/>
  <c r="M19" i="33"/>
  <c r="O18" i="33"/>
  <c r="N18" i="33"/>
  <c r="M18" i="33"/>
  <c r="O17" i="33"/>
  <c r="N17" i="33"/>
  <c r="M17" i="33"/>
  <c r="O16" i="33"/>
  <c r="N16" i="33"/>
  <c r="M16" i="33"/>
  <c r="O15" i="33"/>
  <c r="N15" i="33"/>
  <c r="M15" i="33"/>
  <c r="O14" i="33"/>
  <c r="N14" i="33"/>
  <c r="M14" i="33"/>
  <c r="O13" i="33"/>
  <c r="N13" i="33"/>
  <c r="M13" i="33"/>
  <c r="O12" i="33"/>
  <c r="N12" i="33"/>
  <c r="M12" i="33"/>
  <c r="O11" i="33"/>
  <c r="N11" i="33"/>
  <c r="M11" i="33"/>
  <c r="O10" i="33"/>
  <c r="N10" i="33"/>
  <c r="M10" i="33"/>
  <c r="M9" i="33"/>
  <c r="N9" i="33" s="1"/>
  <c r="O9" i="33" s="1"/>
  <c r="O8" i="33"/>
  <c r="N8" i="33"/>
  <c r="M8" i="33"/>
  <c r="O7" i="33"/>
  <c r="N7" i="33"/>
  <c r="M7" i="33"/>
  <c r="O6" i="33"/>
  <c r="N6" i="33"/>
  <c r="M6" i="33"/>
  <c r="O5" i="33"/>
  <c r="N5" i="33"/>
  <c r="M5" i="33"/>
  <c r="O30" i="32"/>
  <c r="N30" i="32"/>
  <c r="M30" i="32"/>
  <c r="O29" i="32"/>
  <c r="N29" i="32"/>
  <c r="M29" i="32"/>
  <c r="O28" i="32"/>
  <c r="N28" i="32"/>
  <c r="M28" i="32"/>
  <c r="O27" i="32"/>
  <c r="N27" i="32"/>
  <c r="M27" i="32"/>
  <c r="O26" i="32"/>
  <c r="N26" i="32"/>
  <c r="M26" i="32"/>
  <c r="O25" i="32"/>
  <c r="N25" i="32"/>
  <c r="M25" i="32"/>
  <c r="O24" i="32"/>
  <c r="N24" i="32"/>
  <c r="M24" i="32"/>
  <c r="O23" i="32"/>
  <c r="N23" i="32"/>
  <c r="M23" i="32"/>
  <c r="O22" i="32"/>
  <c r="N22" i="32"/>
  <c r="M22" i="32"/>
  <c r="O21" i="32"/>
  <c r="N21" i="32"/>
  <c r="M21" i="32"/>
  <c r="O20" i="32"/>
  <c r="N20" i="32"/>
  <c r="M20" i="32"/>
  <c r="O19" i="32"/>
  <c r="N19" i="32"/>
  <c r="M19" i="32"/>
  <c r="O18" i="32"/>
  <c r="N18" i="32"/>
  <c r="M18" i="32"/>
  <c r="O17" i="32"/>
  <c r="N17" i="32"/>
  <c r="M17" i="32"/>
  <c r="O16" i="32"/>
  <c r="N16" i="32"/>
  <c r="M16" i="32"/>
  <c r="O15" i="32"/>
  <c r="N15" i="32"/>
  <c r="M15" i="32"/>
  <c r="O14" i="32"/>
  <c r="N14" i="32"/>
  <c r="M14" i="32"/>
  <c r="N13" i="32"/>
  <c r="O13" i="32" s="1"/>
  <c r="M13" i="32"/>
  <c r="O12" i="32"/>
  <c r="N12" i="32"/>
  <c r="M12" i="32"/>
  <c r="O11" i="32"/>
  <c r="N11" i="32"/>
  <c r="M11" i="32"/>
  <c r="O10" i="32"/>
  <c r="N10" i="32"/>
  <c r="M10" i="32"/>
  <c r="M9" i="32"/>
  <c r="N9" i="32" s="1"/>
  <c r="O9" i="32" s="1"/>
  <c r="O8" i="32"/>
  <c r="N8" i="32"/>
  <c r="M8" i="32"/>
  <c r="M7" i="32"/>
  <c r="N7" i="32" s="1"/>
  <c r="O7" i="32" s="1"/>
  <c r="M6" i="32"/>
  <c r="N6" i="32" s="1"/>
  <c r="O6" i="32" s="1"/>
  <c r="O5" i="32"/>
  <c r="N5" i="32"/>
  <c r="M5" i="32"/>
  <c r="O30" i="31"/>
  <c r="N30" i="31"/>
  <c r="M30" i="31"/>
  <c r="O29" i="31"/>
  <c r="N29" i="31"/>
  <c r="M29" i="31"/>
  <c r="O28" i="31"/>
  <c r="N28" i="31"/>
  <c r="M28" i="31"/>
  <c r="O27" i="31"/>
  <c r="N27" i="31"/>
  <c r="M27" i="31"/>
  <c r="O26" i="31"/>
  <c r="N26" i="31"/>
  <c r="M26" i="31"/>
  <c r="O25" i="31"/>
  <c r="N25" i="31"/>
  <c r="M25" i="31"/>
  <c r="O24" i="31"/>
  <c r="N24" i="31"/>
  <c r="M24" i="31"/>
  <c r="O23" i="31"/>
  <c r="N23" i="31"/>
  <c r="M23" i="31"/>
  <c r="O22" i="31"/>
  <c r="N22" i="31"/>
  <c r="M22" i="31"/>
  <c r="O21" i="31"/>
  <c r="N21" i="31"/>
  <c r="M21" i="31"/>
  <c r="O20" i="31"/>
  <c r="N20" i="31"/>
  <c r="M20" i="31"/>
  <c r="O19" i="31"/>
  <c r="N19" i="31"/>
  <c r="M19" i="31"/>
  <c r="O18" i="31"/>
  <c r="N18" i="31"/>
  <c r="M18" i="31"/>
  <c r="O17" i="31"/>
  <c r="N17" i="31"/>
  <c r="M17" i="31"/>
  <c r="O16" i="31"/>
  <c r="N16" i="31"/>
  <c r="M16" i="31"/>
  <c r="O15" i="31"/>
  <c r="N15" i="31"/>
  <c r="M15" i="31"/>
  <c r="O14" i="31"/>
  <c r="N14" i="31"/>
  <c r="M14" i="31"/>
  <c r="O13" i="31"/>
  <c r="N13" i="31"/>
  <c r="M13" i="31"/>
  <c r="O12" i="31"/>
  <c r="N12" i="31"/>
  <c r="M12" i="31"/>
  <c r="O11" i="31"/>
  <c r="N11" i="31"/>
  <c r="M11" i="31"/>
  <c r="O10" i="31"/>
  <c r="N10" i="31"/>
  <c r="M10" i="31"/>
  <c r="O9" i="31"/>
  <c r="N9" i="31"/>
  <c r="M9" i="31"/>
  <c r="O8" i="31"/>
  <c r="N8" i="31"/>
  <c r="M8" i="31"/>
  <c r="O7" i="31"/>
  <c r="N7" i="31"/>
  <c r="M7" i="31"/>
  <c r="O6" i="31"/>
  <c r="N6" i="31"/>
  <c r="M6" i="31"/>
  <c r="O5" i="31"/>
  <c r="N5" i="31"/>
  <c r="M5" i="31"/>
  <c r="O30" i="52"/>
  <c r="N30" i="52"/>
  <c r="M30" i="52"/>
  <c r="O29" i="52"/>
  <c r="N29" i="52"/>
  <c r="M29" i="52"/>
  <c r="O28" i="52"/>
  <c r="N28" i="52"/>
  <c r="M28" i="52"/>
  <c r="O27" i="52"/>
  <c r="N27" i="52"/>
  <c r="M27" i="52"/>
  <c r="N26" i="52"/>
  <c r="O26" i="52" s="1"/>
  <c r="M26" i="52"/>
  <c r="O25" i="52"/>
  <c r="N25" i="52"/>
  <c r="M25" i="52"/>
  <c r="O24" i="52"/>
  <c r="N24" i="52"/>
  <c r="M24" i="52"/>
  <c r="O23" i="52"/>
  <c r="N23" i="52"/>
  <c r="M23" i="52"/>
  <c r="O22" i="52"/>
  <c r="N22" i="52"/>
  <c r="M22" i="52"/>
  <c r="O21" i="52"/>
  <c r="N21" i="52"/>
  <c r="M21" i="52"/>
  <c r="O20" i="52"/>
  <c r="N20" i="52"/>
  <c r="M20" i="52"/>
  <c r="O19" i="52"/>
  <c r="N19" i="52"/>
  <c r="M19" i="52"/>
  <c r="M18" i="52"/>
  <c r="N18" i="52" s="1"/>
  <c r="O18" i="52" s="1"/>
  <c r="O17" i="52"/>
  <c r="N17" i="52"/>
  <c r="M17" i="52"/>
  <c r="O16" i="52"/>
  <c r="N16" i="52"/>
  <c r="M16" i="52"/>
  <c r="O15" i="52"/>
  <c r="N15" i="52"/>
  <c r="M15" i="52"/>
  <c r="O14" i="52"/>
  <c r="N14" i="52"/>
  <c r="M14" i="52"/>
  <c r="O13" i="52"/>
  <c r="N13" i="52"/>
  <c r="M13" i="52"/>
  <c r="O12" i="52"/>
  <c r="N12" i="52"/>
  <c r="M12" i="52"/>
  <c r="O11" i="52"/>
  <c r="N11" i="52"/>
  <c r="M11" i="52"/>
  <c r="O10" i="52"/>
  <c r="N10" i="52"/>
  <c r="M10" i="52"/>
  <c r="N9" i="52"/>
  <c r="O9" i="52" s="1"/>
  <c r="M9" i="52"/>
  <c r="M8" i="52"/>
  <c r="N8" i="52" s="1"/>
  <c r="O8" i="52" s="1"/>
  <c r="O7" i="52"/>
  <c r="N7" i="52"/>
  <c r="M7" i="52"/>
  <c r="N6" i="52"/>
  <c r="O6" i="52" s="1"/>
  <c r="M6" i="52"/>
  <c r="O5" i="52"/>
  <c r="N5" i="52"/>
  <c r="M5" i="52"/>
  <c r="O30" i="53"/>
  <c r="N30" i="53"/>
  <c r="M30" i="53"/>
  <c r="O29" i="53"/>
  <c r="N29" i="53"/>
  <c r="M29" i="53"/>
  <c r="O28" i="53"/>
  <c r="N28" i="53"/>
  <c r="M28" i="53"/>
  <c r="O27" i="53"/>
  <c r="N27" i="53"/>
  <c r="M27" i="53"/>
  <c r="M26" i="53"/>
  <c r="N26" i="53" s="1"/>
  <c r="O26" i="53" s="1"/>
  <c r="M25" i="53"/>
  <c r="N25" i="53" s="1"/>
  <c r="O25" i="53" s="1"/>
  <c r="O24" i="53"/>
  <c r="N24" i="53"/>
  <c r="M24" i="53"/>
  <c r="O23" i="53"/>
  <c r="N23" i="53"/>
  <c r="M23" i="53"/>
  <c r="O22" i="53"/>
  <c r="N22" i="53"/>
  <c r="M22" i="53"/>
  <c r="O21" i="53"/>
  <c r="N21" i="53"/>
  <c r="M21" i="53"/>
  <c r="O20" i="53"/>
  <c r="N20" i="53"/>
  <c r="M20" i="53"/>
  <c r="O19" i="53"/>
  <c r="N19" i="53"/>
  <c r="M19" i="53"/>
  <c r="O18" i="53"/>
  <c r="N18" i="53"/>
  <c r="M18" i="53"/>
  <c r="O17" i="53"/>
  <c r="N17" i="53"/>
  <c r="M17" i="53"/>
  <c r="O16" i="53"/>
  <c r="N16" i="53"/>
  <c r="M16" i="53"/>
  <c r="O15" i="53"/>
  <c r="N15" i="53"/>
  <c r="M15" i="53"/>
  <c r="O14" i="53"/>
  <c r="N14" i="53"/>
  <c r="M14" i="53"/>
  <c r="O13" i="53"/>
  <c r="N13" i="53"/>
  <c r="M13" i="53"/>
  <c r="O12" i="53"/>
  <c r="N12" i="53"/>
  <c r="M12" i="53"/>
  <c r="O11" i="53"/>
  <c r="N11" i="53"/>
  <c r="M11" i="53"/>
  <c r="O10" i="53"/>
  <c r="N10" i="53"/>
  <c r="M10" i="53"/>
  <c r="M9" i="53"/>
  <c r="N9" i="53" s="1"/>
  <c r="O9" i="53" s="1"/>
  <c r="O8" i="53"/>
  <c r="N8" i="53"/>
  <c r="M8" i="53"/>
  <c r="M7" i="53"/>
  <c r="N7" i="53" s="1"/>
  <c r="O7" i="53" s="1"/>
  <c r="O6" i="53"/>
  <c r="N6" i="53"/>
  <c r="M6" i="53"/>
  <c r="O5" i="53"/>
  <c r="N5" i="53"/>
  <c r="M5" i="53"/>
  <c r="O30" i="1"/>
  <c r="N30" i="1"/>
  <c r="M30" i="1"/>
  <c r="O29" i="1"/>
  <c r="N29" i="1"/>
  <c r="M29" i="1"/>
  <c r="O28" i="1"/>
  <c r="N28" i="1"/>
  <c r="M28" i="1"/>
  <c r="O27" i="1"/>
  <c r="N27" i="1"/>
  <c r="M27" i="1"/>
  <c r="O26" i="1"/>
  <c r="N26" i="1"/>
  <c r="M26" i="1"/>
  <c r="O25" i="1"/>
  <c r="N25" i="1"/>
  <c r="M25" i="1"/>
  <c r="O24" i="1"/>
  <c r="N24" i="1"/>
  <c r="M24" i="1"/>
  <c r="O23" i="1"/>
  <c r="N23" i="1"/>
  <c r="M23" i="1"/>
  <c r="O22" i="1"/>
  <c r="N22" i="1"/>
  <c r="M22" i="1"/>
  <c r="O21" i="1"/>
  <c r="N21" i="1"/>
  <c r="M21" i="1"/>
  <c r="O20" i="1"/>
  <c r="N20" i="1"/>
  <c r="M20" i="1"/>
  <c r="O19" i="1"/>
  <c r="N19" i="1"/>
  <c r="M19" i="1"/>
  <c r="O18" i="1"/>
  <c r="N18" i="1"/>
  <c r="M18" i="1"/>
  <c r="O17" i="1"/>
  <c r="N17" i="1"/>
  <c r="M17" i="1"/>
  <c r="O16" i="1"/>
  <c r="N16" i="1"/>
  <c r="M16" i="1"/>
  <c r="O15" i="1"/>
  <c r="N15" i="1"/>
  <c r="M15" i="1"/>
  <c r="O14" i="1"/>
  <c r="N14" i="1"/>
  <c r="M14" i="1"/>
  <c r="O13" i="1"/>
  <c r="N13" i="1"/>
  <c r="M13" i="1"/>
  <c r="O12" i="1"/>
  <c r="N12" i="1"/>
  <c r="M12" i="1"/>
  <c r="O11" i="1"/>
  <c r="N11" i="1"/>
  <c r="M11" i="1"/>
  <c r="O10" i="1"/>
  <c r="N10" i="1"/>
  <c r="M10" i="1"/>
  <c r="O9" i="1"/>
  <c r="N9" i="1"/>
  <c r="M9" i="1"/>
  <c r="O8" i="1"/>
  <c r="N8" i="1"/>
  <c r="M8" i="1"/>
  <c r="O7" i="1"/>
  <c r="N7" i="1"/>
  <c r="M7" i="1"/>
  <c r="O6" i="1"/>
  <c r="N6" i="1"/>
  <c r="M6" i="1"/>
  <c r="O5" i="1"/>
  <c r="N5" i="1"/>
  <c r="M5" i="1"/>
  <c r="M9" i="45"/>
  <c r="N9" i="45" s="1"/>
  <c r="O9" i="45" s="1"/>
  <c r="Q24" i="27"/>
  <c r="AD28" i="28"/>
  <c r="AD30" i="28"/>
  <c r="J29" i="46" l="1"/>
  <c r="J26" i="46"/>
  <c r="J25" i="46"/>
  <c r="J24" i="46"/>
  <c r="J18" i="46"/>
  <c r="J13" i="46"/>
  <c r="J12" i="46"/>
  <c r="J9" i="46"/>
  <c r="J8" i="46"/>
  <c r="J7" i="46"/>
  <c r="J6" i="46"/>
  <c r="M10" i="45"/>
  <c r="N10" i="45" s="1"/>
  <c r="O10" i="45" s="1"/>
  <c r="M29" i="46"/>
  <c r="N29" i="46" s="1"/>
  <c r="O29" i="46" s="1"/>
  <c r="K8" i="29"/>
  <c r="K6" i="29"/>
  <c r="O4" i="27"/>
  <c r="J25" i="47"/>
  <c r="J24" i="47"/>
  <c r="J18" i="47"/>
  <c r="J8" i="47"/>
  <c r="J5" i="47"/>
  <c r="R4" i="27"/>
  <c r="J26" i="49"/>
  <c r="J28" i="49" l="1"/>
  <c r="J8" i="49"/>
  <c r="J24" i="49"/>
  <c r="J18" i="49"/>
  <c r="J13" i="49"/>
  <c r="J12" i="49"/>
  <c r="J25" i="49"/>
  <c r="J7" i="49"/>
  <c r="J6" i="49"/>
  <c r="O28" i="47"/>
  <c r="N28" i="47"/>
  <c r="M28" i="47"/>
  <c r="O27" i="47"/>
  <c r="N27" i="47"/>
  <c r="M27" i="47"/>
  <c r="O26" i="47"/>
  <c r="N26" i="47"/>
  <c r="M26" i="47"/>
  <c r="M25" i="47"/>
  <c r="N25" i="47" s="1"/>
  <c r="O25" i="47" s="1"/>
  <c r="M24" i="47"/>
  <c r="N24" i="47" s="1"/>
  <c r="O24" i="47" s="1"/>
  <c r="O23" i="47"/>
  <c r="N23" i="47"/>
  <c r="M23" i="47"/>
  <c r="O22" i="47"/>
  <c r="N22" i="47"/>
  <c r="M22" i="47"/>
  <c r="O21" i="47"/>
  <c r="N21" i="47"/>
  <c r="M21" i="47"/>
  <c r="O20" i="47"/>
  <c r="N20" i="47"/>
  <c r="M20" i="47"/>
  <c r="O19" i="47"/>
  <c r="N19" i="47"/>
  <c r="M19" i="47"/>
  <c r="N18" i="47"/>
  <c r="O18" i="47" s="1"/>
  <c r="M18" i="47"/>
  <c r="O17" i="47"/>
  <c r="N17" i="47"/>
  <c r="M17" i="47"/>
  <c r="O16" i="47"/>
  <c r="N16" i="47"/>
  <c r="M16" i="47"/>
  <c r="O15" i="47"/>
  <c r="N15" i="47"/>
  <c r="M15" i="47"/>
  <c r="O14" i="47"/>
  <c r="N14" i="47"/>
  <c r="M14" i="47"/>
  <c r="O13" i="47"/>
  <c r="N13" i="47"/>
  <c r="M13" i="47"/>
  <c r="O12" i="47"/>
  <c r="N12" i="47"/>
  <c r="M12" i="47"/>
  <c r="O11" i="47"/>
  <c r="N11" i="47"/>
  <c r="M11" i="47"/>
  <c r="O10" i="47"/>
  <c r="N10" i="47"/>
  <c r="M10" i="47"/>
  <c r="O9" i="47"/>
  <c r="N9" i="47"/>
  <c r="M9" i="47"/>
  <c r="N8" i="47"/>
  <c r="O8" i="47" s="1"/>
  <c r="M8" i="47"/>
  <c r="O7" i="47"/>
  <c r="N7" i="47"/>
  <c r="M7" i="47"/>
  <c r="O6" i="47"/>
  <c r="N6" i="47"/>
  <c r="M6" i="47"/>
  <c r="M5" i="47"/>
  <c r="N5" i="47" s="1"/>
  <c r="O5" i="47" s="1"/>
  <c r="O28" i="46"/>
  <c r="N28" i="46"/>
  <c r="M28" i="46"/>
  <c r="O27" i="46"/>
  <c r="N27" i="46"/>
  <c r="M27" i="46"/>
  <c r="M26" i="46"/>
  <c r="N26" i="46" s="1"/>
  <c r="O26" i="46" s="1"/>
  <c r="M25" i="46"/>
  <c r="N25" i="46" s="1"/>
  <c r="O25" i="46" s="1"/>
  <c r="M24" i="46"/>
  <c r="N24" i="46" s="1"/>
  <c r="O24" i="46" s="1"/>
  <c r="O23" i="46"/>
  <c r="N23" i="46"/>
  <c r="M23" i="46"/>
  <c r="O22" i="46"/>
  <c r="N22" i="46"/>
  <c r="M22" i="46"/>
  <c r="O21" i="46"/>
  <c r="N21" i="46"/>
  <c r="M21" i="46"/>
  <c r="O20" i="46"/>
  <c r="N20" i="46"/>
  <c r="M20" i="46"/>
  <c r="O19" i="46"/>
  <c r="N19" i="46"/>
  <c r="M19" i="46"/>
  <c r="M18" i="46"/>
  <c r="N18" i="46" s="1"/>
  <c r="O18" i="46" s="1"/>
  <c r="O17" i="46"/>
  <c r="N17" i="46"/>
  <c r="M17" i="46"/>
  <c r="O16" i="46"/>
  <c r="N16" i="46"/>
  <c r="M16" i="46"/>
  <c r="O15" i="46"/>
  <c r="N15" i="46"/>
  <c r="M15" i="46"/>
  <c r="O14" i="46"/>
  <c r="N14" i="46"/>
  <c r="M14" i="46"/>
  <c r="M13" i="46"/>
  <c r="N13" i="46" s="1"/>
  <c r="O13" i="46" s="1"/>
  <c r="M12" i="46"/>
  <c r="N12" i="46" s="1"/>
  <c r="O12" i="46" s="1"/>
  <c r="O11" i="46"/>
  <c r="N11" i="46"/>
  <c r="M11" i="46"/>
  <c r="O10" i="46"/>
  <c r="N10" i="46"/>
  <c r="M10" i="46"/>
  <c r="M9" i="46"/>
  <c r="N9" i="46" s="1"/>
  <c r="O9" i="46" s="1"/>
  <c r="N8" i="46"/>
  <c r="O8" i="46" s="1"/>
  <c r="M8" i="46"/>
  <c r="N7" i="46"/>
  <c r="O7" i="46" s="1"/>
  <c r="M7" i="46"/>
  <c r="M6" i="46"/>
  <c r="N6" i="46" s="1"/>
  <c r="O6" i="46" s="1"/>
  <c r="O5" i="46"/>
  <c r="N5" i="46"/>
  <c r="M5" i="46"/>
  <c r="O30" i="45"/>
  <c r="N30" i="45"/>
  <c r="M30" i="45"/>
  <c r="O29" i="45"/>
  <c r="N29" i="45"/>
  <c r="M29" i="45"/>
  <c r="M8" i="45"/>
  <c r="N8" i="45" s="1"/>
  <c r="O8" i="45" s="1"/>
  <c r="N5" i="45"/>
  <c r="O5" i="45" s="1"/>
  <c r="M5" i="45"/>
  <c r="O28" i="45"/>
  <c r="N28" i="45"/>
  <c r="M28" i="45"/>
  <c r="O27" i="45"/>
  <c r="N27" i="45"/>
  <c r="M27" i="45"/>
  <c r="O26" i="45"/>
  <c r="N26" i="45"/>
  <c r="M26" i="45"/>
  <c r="O25" i="45"/>
  <c r="N25" i="45"/>
  <c r="M25" i="45"/>
  <c r="O24" i="45"/>
  <c r="N24" i="45"/>
  <c r="M24" i="45"/>
  <c r="O23" i="45"/>
  <c r="N23" i="45"/>
  <c r="M23" i="45"/>
  <c r="N6" i="45"/>
  <c r="O6" i="45" s="1"/>
  <c r="M6" i="45"/>
  <c r="O22" i="45"/>
  <c r="N22" i="45"/>
  <c r="M22" i="45"/>
  <c r="O21" i="45"/>
  <c r="N21" i="45"/>
  <c r="M21" i="45"/>
  <c r="O20" i="45"/>
  <c r="N20" i="45"/>
  <c r="M20" i="45"/>
  <c r="O19" i="45"/>
  <c r="N19" i="45"/>
  <c r="M19" i="45"/>
  <c r="N14" i="45"/>
  <c r="O14" i="45" s="1"/>
  <c r="M14" i="45"/>
  <c r="O13" i="45"/>
  <c r="N13" i="45"/>
  <c r="M13" i="45"/>
  <c r="O18" i="45"/>
  <c r="N18" i="45"/>
  <c r="M18" i="45"/>
  <c r="O17" i="45"/>
  <c r="N17" i="45"/>
  <c r="M17" i="45"/>
  <c r="O12" i="45"/>
  <c r="N12" i="45"/>
  <c r="M12" i="45"/>
  <c r="O16" i="45"/>
  <c r="N16" i="45"/>
  <c r="M16" i="45"/>
  <c r="M11" i="45"/>
  <c r="N11" i="45" s="1"/>
  <c r="O11" i="45" s="1"/>
  <c r="M7" i="45"/>
  <c r="N7" i="45" s="1"/>
  <c r="O7" i="45" s="1"/>
  <c r="O15" i="45"/>
  <c r="N15" i="45"/>
  <c r="M15" i="45"/>
  <c r="P28" i="48"/>
  <c r="O28" i="48"/>
  <c r="N28" i="48"/>
  <c r="P27" i="48"/>
  <c r="O27" i="48"/>
  <c r="N27" i="48"/>
  <c r="N26" i="48"/>
  <c r="O26" i="48" s="1"/>
  <c r="N25" i="48"/>
  <c r="O25" i="48" s="1"/>
  <c r="O24" i="48"/>
  <c r="N24" i="48"/>
  <c r="P23" i="48"/>
  <c r="O23" i="48"/>
  <c r="N23" i="48"/>
  <c r="P22" i="48"/>
  <c r="O22" i="48"/>
  <c r="N22" i="48"/>
  <c r="P21" i="48"/>
  <c r="O21" i="48"/>
  <c r="N21" i="48"/>
  <c r="P20" i="48"/>
  <c r="O20" i="48"/>
  <c r="N20" i="48"/>
  <c r="P19" i="48"/>
  <c r="O19" i="48"/>
  <c r="N19" i="48"/>
  <c r="N18" i="48"/>
  <c r="O18" i="48" s="1"/>
  <c r="P17" i="48"/>
  <c r="O17" i="48"/>
  <c r="N17" i="48"/>
  <c r="P16" i="48"/>
  <c r="O16" i="48"/>
  <c r="N16" i="48"/>
  <c r="P15" i="48"/>
  <c r="O15" i="48"/>
  <c r="N15" i="48"/>
  <c r="P14" i="48"/>
  <c r="O14" i="48"/>
  <c r="N14" i="48"/>
  <c r="P13" i="48"/>
  <c r="O13" i="48"/>
  <c r="N13" i="48"/>
  <c r="P12" i="48"/>
  <c r="O12" i="48"/>
  <c r="N12" i="48"/>
  <c r="P11" i="48"/>
  <c r="O11" i="48"/>
  <c r="N11" i="48"/>
  <c r="P10" i="48"/>
  <c r="O10" i="48"/>
  <c r="N10" i="48"/>
  <c r="N9" i="48"/>
  <c r="O9" i="48" s="1"/>
  <c r="N8" i="48"/>
  <c r="O8" i="48" s="1"/>
  <c r="N7" i="48"/>
  <c r="O7" i="48" s="1"/>
  <c r="P6" i="48"/>
  <c r="O6" i="48"/>
  <c r="N6" i="48"/>
  <c r="P5" i="48"/>
  <c r="O5" i="48"/>
  <c r="N5" i="48"/>
  <c r="M28" i="49"/>
  <c r="N28" i="49" s="1"/>
  <c r="O28" i="49" s="1"/>
  <c r="J24" i="50"/>
  <c r="J26" i="50"/>
  <c r="J13" i="50"/>
  <c r="J12" i="50"/>
  <c r="J18" i="50"/>
  <c r="J7" i="50"/>
  <c r="J8" i="50"/>
  <c r="J9" i="50"/>
  <c r="J6" i="50"/>
  <c r="J26" i="51"/>
  <c r="J24" i="51"/>
  <c r="J25" i="51"/>
  <c r="J18" i="51"/>
  <c r="J12" i="51"/>
  <c r="J9" i="51"/>
  <c r="J8" i="51"/>
  <c r="J7" i="51"/>
  <c r="J6" i="51"/>
  <c r="O27" i="51"/>
  <c r="N27" i="51"/>
  <c r="M27" i="51"/>
  <c r="M26" i="51"/>
  <c r="N26" i="51" s="1"/>
  <c r="N25" i="51"/>
  <c r="M25" i="51"/>
  <c r="M24" i="51"/>
  <c r="N24" i="51" s="1"/>
  <c r="O24" i="51" s="1"/>
  <c r="O23" i="51"/>
  <c r="N23" i="51"/>
  <c r="M23" i="51"/>
  <c r="O22" i="51"/>
  <c r="N22" i="51"/>
  <c r="M22" i="51"/>
  <c r="O21" i="51"/>
  <c r="N21" i="51"/>
  <c r="M21" i="51"/>
  <c r="O20" i="51"/>
  <c r="N20" i="51"/>
  <c r="M20" i="51"/>
  <c r="O19" i="51"/>
  <c r="N19" i="51"/>
  <c r="M19" i="51"/>
  <c r="M18" i="51"/>
  <c r="N18" i="51" s="1"/>
  <c r="O17" i="51"/>
  <c r="N17" i="51"/>
  <c r="M17" i="51"/>
  <c r="O16" i="51"/>
  <c r="N16" i="51"/>
  <c r="M16" i="51"/>
  <c r="O15" i="51"/>
  <c r="N15" i="51"/>
  <c r="M15" i="51"/>
  <c r="O14" i="51"/>
  <c r="N14" i="51"/>
  <c r="M14" i="51"/>
  <c r="O13" i="51"/>
  <c r="N13" i="51"/>
  <c r="M13" i="51"/>
  <c r="M12" i="51"/>
  <c r="N12" i="51" s="1"/>
  <c r="O11" i="51"/>
  <c r="N11" i="51"/>
  <c r="M11" i="51"/>
  <c r="O10" i="51"/>
  <c r="N10" i="51"/>
  <c r="M10" i="51"/>
  <c r="M9" i="51"/>
  <c r="N9" i="51" s="1"/>
  <c r="M8" i="51"/>
  <c r="N8" i="51" s="1"/>
  <c r="M7" i="51"/>
  <c r="N7" i="51" s="1"/>
  <c r="M6" i="51"/>
  <c r="N6" i="51" s="1"/>
  <c r="O5" i="51"/>
  <c r="N5" i="51"/>
  <c r="M5" i="51"/>
  <c r="O27" i="50"/>
  <c r="N27" i="50"/>
  <c r="M27" i="50"/>
  <c r="M26" i="50"/>
  <c r="N26" i="50" s="1"/>
  <c r="O26" i="50" s="1"/>
  <c r="O25" i="50"/>
  <c r="N25" i="50"/>
  <c r="M25" i="50"/>
  <c r="M24" i="50"/>
  <c r="N24" i="50" s="1"/>
  <c r="O23" i="50"/>
  <c r="N23" i="50"/>
  <c r="M23" i="50"/>
  <c r="O22" i="50"/>
  <c r="N22" i="50"/>
  <c r="M22" i="50"/>
  <c r="O21" i="50"/>
  <c r="N21" i="50"/>
  <c r="M21" i="50"/>
  <c r="O20" i="50"/>
  <c r="N20" i="50"/>
  <c r="M20" i="50"/>
  <c r="O19" i="50"/>
  <c r="N19" i="50"/>
  <c r="M19" i="50"/>
  <c r="M18" i="50"/>
  <c r="N18" i="50" s="1"/>
  <c r="O18" i="50" s="1"/>
  <c r="O17" i="50"/>
  <c r="N17" i="50"/>
  <c r="M17" i="50"/>
  <c r="O16" i="50"/>
  <c r="N16" i="50"/>
  <c r="M16" i="50"/>
  <c r="O15" i="50"/>
  <c r="N15" i="50"/>
  <c r="M15" i="50"/>
  <c r="O14" i="50"/>
  <c r="N14" i="50"/>
  <c r="M14" i="50"/>
  <c r="N13" i="50"/>
  <c r="O13" i="50" s="1"/>
  <c r="M13" i="50"/>
  <c r="M12" i="50"/>
  <c r="N12" i="50" s="1"/>
  <c r="O12" i="50" s="1"/>
  <c r="O11" i="50"/>
  <c r="N11" i="50"/>
  <c r="M11" i="50"/>
  <c r="O10" i="50"/>
  <c r="N10" i="50"/>
  <c r="M10" i="50"/>
  <c r="M9" i="50"/>
  <c r="N9" i="50" s="1"/>
  <c r="O9" i="50" s="1"/>
  <c r="M8" i="50"/>
  <c r="N8" i="50" s="1"/>
  <c r="O8" i="50" s="1"/>
  <c r="M7" i="50"/>
  <c r="N7" i="50" s="1"/>
  <c r="O7" i="50" s="1"/>
  <c r="M6" i="50"/>
  <c r="N6" i="50" s="1"/>
  <c r="O5" i="50"/>
  <c r="N5" i="50"/>
  <c r="M5" i="50"/>
  <c r="O27" i="49"/>
  <c r="N27" i="49"/>
  <c r="M27" i="49"/>
  <c r="M26" i="49"/>
  <c r="N26" i="49" s="1"/>
  <c r="O26" i="49" s="1"/>
  <c r="M25" i="49"/>
  <c r="N25" i="49" s="1"/>
  <c r="O25" i="49" s="1"/>
  <c r="M24" i="49"/>
  <c r="N24" i="49" s="1"/>
  <c r="O24" i="49" s="1"/>
  <c r="O23" i="49"/>
  <c r="N23" i="49"/>
  <c r="M23" i="49"/>
  <c r="O22" i="49"/>
  <c r="N22" i="49"/>
  <c r="M22" i="49"/>
  <c r="O21" i="49"/>
  <c r="N21" i="49"/>
  <c r="M21" i="49"/>
  <c r="O20" i="49"/>
  <c r="N20" i="49"/>
  <c r="M20" i="49"/>
  <c r="O19" i="49"/>
  <c r="N19" i="49"/>
  <c r="M19" i="49"/>
  <c r="M18" i="49"/>
  <c r="N18" i="49" s="1"/>
  <c r="O18" i="49" s="1"/>
  <c r="O17" i="49"/>
  <c r="N17" i="49"/>
  <c r="M17" i="49"/>
  <c r="O16" i="49"/>
  <c r="N16" i="49"/>
  <c r="M16" i="49"/>
  <c r="O15" i="49"/>
  <c r="N15" i="49"/>
  <c r="M15" i="49"/>
  <c r="O14" i="49"/>
  <c r="N14" i="49"/>
  <c r="M14" i="49"/>
  <c r="N13" i="49"/>
  <c r="O13" i="49" s="1"/>
  <c r="M13" i="49"/>
  <c r="M12" i="49"/>
  <c r="N12" i="49" s="1"/>
  <c r="O12" i="49" s="1"/>
  <c r="O11" i="49"/>
  <c r="N11" i="49"/>
  <c r="M11" i="49"/>
  <c r="O10" i="49"/>
  <c r="N10" i="49"/>
  <c r="M10" i="49"/>
  <c r="O9" i="49"/>
  <c r="N9" i="49"/>
  <c r="M9" i="49"/>
  <c r="N8" i="49"/>
  <c r="O8" i="49" s="1"/>
  <c r="M8" i="49"/>
  <c r="M7" i="49"/>
  <c r="N7" i="49" s="1"/>
  <c r="O7" i="49" s="1"/>
  <c r="N6" i="49"/>
  <c r="O6" i="49" s="1"/>
  <c r="M6" i="49"/>
  <c r="O5" i="49"/>
  <c r="N5" i="49"/>
  <c r="M5" i="49"/>
  <c r="O27" i="2"/>
  <c r="N27" i="2"/>
  <c r="M27" i="2"/>
  <c r="N26" i="2"/>
  <c r="O26" i="2" s="1"/>
  <c r="M26" i="2"/>
  <c r="M25" i="2"/>
  <c r="N25" i="2" s="1"/>
  <c r="O25" i="2" s="1"/>
  <c r="M24" i="2"/>
  <c r="N24" i="2" s="1"/>
  <c r="O24" i="2" s="1"/>
  <c r="O23" i="2"/>
  <c r="N23" i="2"/>
  <c r="M23" i="2"/>
  <c r="N22" i="2"/>
  <c r="M22" i="2"/>
  <c r="O21" i="2"/>
  <c r="N21" i="2"/>
  <c r="M21" i="2"/>
  <c r="O20" i="2"/>
  <c r="N20" i="2"/>
  <c r="M20" i="2"/>
  <c r="O19" i="2"/>
  <c r="N19" i="2"/>
  <c r="M19" i="2"/>
  <c r="M18" i="2"/>
  <c r="N18" i="2" s="1"/>
  <c r="O18" i="2" s="1"/>
  <c r="O17" i="2"/>
  <c r="N17" i="2"/>
  <c r="M17" i="2"/>
  <c r="O16" i="2"/>
  <c r="N16" i="2"/>
  <c r="M16" i="2"/>
  <c r="O15" i="2"/>
  <c r="N15" i="2"/>
  <c r="M15" i="2"/>
  <c r="O14" i="2"/>
  <c r="N14" i="2"/>
  <c r="M14" i="2"/>
  <c r="O13" i="2"/>
  <c r="N13" i="2"/>
  <c r="M13" i="2"/>
  <c r="M12" i="2"/>
  <c r="N12" i="2" s="1"/>
  <c r="O12" i="2" s="1"/>
  <c r="O11" i="2"/>
  <c r="N11" i="2"/>
  <c r="M11" i="2"/>
  <c r="O10" i="2"/>
  <c r="N10" i="2"/>
  <c r="M10" i="2"/>
  <c r="N9" i="2"/>
  <c r="O9" i="2" s="1"/>
  <c r="M9" i="2"/>
  <c r="N8" i="2"/>
  <c r="M8" i="2"/>
  <c r="M7" i="2"/>
  <c r="N7" i="2" s="1"/>
  <c r="O7" i="2" s="1"/>
  <c r="M6" i="2"/>
  <c r="N6" i="2" s="1"/>
  <c r="O6" i="2" s="1"/>
  <c r="O5" i="2"/>
  <c r="N5" i="2"/>
  <c r="M5" i="2"/>
  <c r="J26" i="2"/>
  <c r="J25" i="2"/>
  <c r="J24" i="2"/>
  <c r="K22" i="29"/>
  <c r="J22" i="2"/>
  <c r="J18" i="2"/>
  <c r="K12" i="29"/>
  <c r="J12" i="2"/>
  <c r="J9" i="2"/>
  <c r="J7" i="2"/>
  <c r="J6" i="2"/>
  <c r="O24" i="50" l="1"/>
  <c r="O6" i="50"/>
  <c r="O26" i="51"/>
  <c r="O25" i="51"/>
  <c r="O18" i="51"/>
  <c r="O12" i="51"/>
  <c r="O9" i="51"/>
  <c r="O8" i="51"/>
  <c r="O7" i="51"/>
  <c r="O6" i="51"/>
  <c r="AD26" i="28"/>
  <c r="AD27" i="28"/>
  <c r="AB4" i="27" l="1"/>
  <c r="AC4" i="27"/>
  <c r="AD4" i="27"/>
  <c r="AE4" i="27"/>
  <c r="AF4" i="27"/>
  <c r="AA4" i="27"/>
  <c r="Y4" i="27"/>
  <c r="X4" i="27"/>
  <c r="T4" i="27"/>
  <c r="U4" i="27"/>
  <c r="V4" i="27"/>
  <c r="S4" i="27"/>
  <c r="H4" i="27"/>
  <c r="I4" i="27"/>
  <c r="J4" i="27"/>
  <c r="K4" i="27"/>
  <c r="L4" i="27"/>
  <c r="M4" i="27"/>
  <c r="N4" i="27"/>
  <c r="G4" i="27"/>
  <c r="AD25" i="28"/>
  <c r="AD9" i="28"/>
  <c r="AD6" i="28"/>
  <c r="AD7" i="28"/>
  <c r="AD8" i="28"/>
  <c r="AD10" i="28"/>
  <c r="AD11" i="28"/>
  <c r="AD12" i="28"/>
  <c r="AD13" i="28"/>
  <c r="AD14" i="28"/>
  <c r="AD15" i="28"/>
  <c r="AD16" i="28"/>
  <c r="AD17" i="28"/>
  <c r="AD18" i="28"/>
  <c r="AD19" i="28"/>
  <c r="AD20" i="28"/>
  <c r="AD21" i="28"/>
  <c r="AD22" i="28"/>
  <c r="AD23" i="28"/>
  <c r="AD24" i="28"/>
  <c r="AD5" i="28"/>
  <c r="AD34" i="28" l="1"/>
</calcChain>
</file>

<file path=xl/sharedStrings.xml><?xml version="1.0" encoding="utf-8"?>
<sst xmlns="http://schemas.openxmlformats.org/spreadsheetml/2006/main" count="3983" uniqueCount="197">
  <si>
    <t xml:space="preserve">STARTER: </t>
  </si>
  <si>
    <t>LØP NR:</t>
  </si>
  <si>
    <t>DATO:</t>
  </si>
  <si>
    <t>kom.</t>
  </si>
  <si>
    <t>Seil nr.</t>
  </si>
  <si>
    <t>Eier</t>
  </si>
  <si>
    <t>Tlf</t>
  </si>
  <si>
    <t>Båttype</t>
  </si>
  <si>
    <t>Navn</t>
  </si>
  <si>
    <t>NOR tall til start i dag</t>
  </si>
  <si>
    <t>Start kl.</t>
  </si>
  <si>
    <t>Mål kl.</t>
  </si>
  <si>
    <t>Anv.tid t.m.s.</t>
  </si>
  <si>
    <t>Anv. tid (s)</t>
  </si>
  <si>
    <t>Korr. tid(s)</t>
  </si>
  <si>
    <t>Plass</t>
  </si>
  <si>
    <t>Tirsdagsseilaser</t>
  </si>
  <si>
    <t>sett inn NOR R</t>
  </si>
  <si>
    <t>Smiling</t>
  </si>
  <si>
    <t>Espen Borge</t>
  </si>
  <si>
    <t>92 60 63 20</t>
  </si>
  <si>
    <t>Hanse 355</t>
  </si>
  <si>
    <t>Manora</t>
  </si>
  <si>
    <t>Traveling first clas</t>
  </si>
  <si>
    <t>Slim</t>
  </si>
  <si>
    <t>Bjørn-Bjørn E.-Marte</t>
  </si>
  <si>
    <t>91 58 64 10</t>
  </si>
  <si>
    <t>Two Bears</t>
  </si>
  <si>
    <t>Bjørn Gustavsen</t>
  </si>
  <si>
    <t>Dufour 365</t>
  </si>
  <si>
    <t>Tobica 2</t>
  </si>
  <si>
    <t>Ole G Bjønnes</t>
  </si>
  <si>
    <t>Hallberg-Rassy 372</t>
  </si>
  <si>
    <t>IL II</t>
  </si>
  <si>
    <t>Stephen Edwardsen</t>
  </si>
  <si>
    <t>Elan 333</t>
  </si>
  <si>
    <t>Trigger</t>
  </si>
  <si>
    <t>David Jensen</t>
  </si>
  <si>
    <t>Bavaria 46</t>
  </si>
  <si>
    <t>Mirasol II</t>
  </si>
  <si>
    <t>Haakon Seeberg</t>
  </si>
  <si>
    <t>959 04 772</t>
  </si>
  <si>
    <t>First 36,7</t>
  </si>
  <si>
    <t>Felicia</t>
  </si>
  <si>
    <t>Carl Roar Aamli</t>
  </si>
  <si>
    <t>9961 26 95</t>
  </si>
  <si>
    <t>First 40.7</t>
  </si>
  <si>
    <t>Rocket Dog</t>
  </si>
  <si>
    <t>Bavaria 38</t>
  </si>
  <si>
    <t>Gunnar Hogsrød</t>
  </si>
  <si>
    <t>Ronald Andreassen</t>
  </si>
  <si>
    <t>415 00 625</t>
  </si>
  <si>
    <t>Hanse 370</t>
  </si>
  <si>
    <t>Bjarne Aamli</t>
  </si>
  <si>
    <t>Dione</t>
  </si>
  <si>
    <t>Oseanis 34</t>
  </si>
  <si>
    <t>970 62 306</t>
  </si>
  <si>
    <t xml:space="preserve">Geir Marthinsen </t>
  </si>
  <si>
    <t>934 40 340</t>
  </si>
  <si>
    <t>Maxi Fenix 28</t>
  </si>
  <si>
    <t>Totalt</t>
  </si>
  <si>
    <t>Høstcup</t>
  </si>
  <si>
    <t>Sommercup</t>
  </si>
  <si>
    <t>Vårcup</t>
  </si>
  <si>
    <t>Lillebukt</t>
  </si>
  <si>
    <t>Bjørn Arild Rydtun</t>
  </si>
  <si>
    <t>Express</t>
  </si>
  <si>
    <t>Wilhelm Preus</t>
  </si>
  <si>
    <t>Sum 6 av 10</t>
  </si>
  <si>
    <t>Ove Størholt</t>
  </si>
  <si>
    <t>93 02 17 59</t>
  </si>
  <si>
    <t>First time</t>
  </si>
  <si>
    <t>Elise Marthinsen</t>
  </si>
  <si>
    <t>93 49 96 88</t>
  </si>
  <si>
    <t>Maxi Mixer</t>
  </si>
  <si>
    <t>Vebjørn Nergård</t>
  </si>
  <si>
    <t>Karuna</t>
  </si>
  <si>
    <t>rekkefølge</t>
  </si>
  <si>
    <t>Martin Bøhle</t>
  </si>
  <si>
    <t>92217929 / 92235926</t>
  </si>
  <si>
    <t xml:space="preserve">Knut Eivind Larsen / Gunnar Skontorp </t>
  </si>
  <si>
    <t>Morten Erlandsen / Morten Gundersen / Christoffer Limkjær</t>
  </si>
  <si>
    <t>92824382 / 99725398 / 90934459</t>
  </si>
  <si>
    <t>GKSS</t>
  </si>
  <si>
    <t>DATO</t>
  </si>
  <si>
    <t>Elan 37</t>
  </si>
  <si>
    <t>Sverre Tangerud</t>
  </si>
  <si>
    <t>Nybegynner</t>
  </si>
  <si>
    <t>TJØMLINGEN
sum 10</t>
  </si>
  <si>
    <t>TJØMLINGEN
10+1</t>
  </si>
  <si>
    <t>Sum 6 av 11</t>
  </si>
  <si>
    <t>Silius</t>
  </si>
  <si>
    <t>Kjell Lauritz Thorsnes</t>
  </si>
  <si>
    <t>NOR Rating u/spinn</t>
  </si>
  <si>
    <t>NOR Rating m/spinn</t>
  </si>
  <si>
    <t>#250</t>
  </si>
  <si>
    <t>90038788 / 92241111</t>
  </si>
  <si>
    <t>Lik ORC 2021, Friflyt</t>
  </si>
  <si>
    <t>Plass begge klasser</t>
  </si>
  <si>
    <t>Sylvana</t>
  </si>
  <si>
    <t>Tore</t>
  </si>
  <si>
    <t>Albin Nova</t>
  </si>
  <si>
    <t>Fantasea</t>
  </si>
  <si>
    <t xml:space="preserve">LØP NR: </t>
  </si>
  <si>
    <t>Omega 30</t>
  </si>
  <si>
    <t>First Class 8</t>
  </si>
  <si>
    <t>Sum 8 sessongen</t>
  </si>
  <si>
    <t>PLASS</t>
  </si>
  <si>
    <t>ÅR 2024</t>
  </si>
  <si>
    <r>
      <t>Oppdatert dato</t>
    </r>
    <r>
      <rPr>
        <sz val="10"/>
        <color rgb="FFFF0000"/>
        <rFont val="Arial"/>
        <family val="2"/>
      </rPr>
      <t xml:space="preserve"> 28.04.24</t>
    </r>
    <r>
      <rPr>
        <sz val="10"/>
        <rFont val="Arial"/>
        <family val="2"/>
      </rPr>
      <t xml:space="preserve"> av Gunnar Hogsrød</t>
    </r>
  </si>
  <si>
    <t>OK 2024</t>
  </si>
  <si>
    <t>Banner 28 LR</t>
  </si>
  <si>
    <t>Magikarp</t>
  </si>
  <si>
    <t>Mangler</t>
  </si>
  <si>
    <t>lik båt i NorR (NN og Livlig)</t>
  </si>
  <si>
    <t>Svanen</t>
  </si>
  <si>
    <t xml:space="preserve">NOR Short </t>
  </si>
  <si>
    <t>Lik båt ORC 2023 (Havsulen)</t>
  </si>
  <si>
    <t>Lik båt ORC</t>
  </si>
  <si>
    <t>Lik båt OCR 2024 *(Brisen)</t>
  </si>
  <si>
    <t>91 76 99 73</t>
  </si>
  <si>
    <t>48 19 08 67</t>
  </si>
  <si>
    <t>90 93 68 88</t>
  </si>
  <si>
    <t>91 74 70 27</t>
  </si>
  <si>
    <t>91 35 70 59</t>
  </si>
  <si>
    <t>95 03 17 01</t>
  </si>
  <si>
    <t>93 49 95 75</t>
  </si>
  <si>
    <t>ÅR 2024 GÅSØPOKALEN</t>
  </si>
  <si>
    <t>Morten Erlandsen</t>
  </si>
  <si>
    <t>STARTER</t>
  </si>
  <si>
    <t>DNF</t>
  </si>
  <si>
    <t>01.05.</t>
  </si>
  <si>
    <t>07.05.</t>
  </si>
  <si>
    <t>14.05.</t>
  </si>
  <si>
    <t>21.05.</t>
  </si>
  <si>
    <t>28.05.</t>
  </si>
  <si>
    <t>04.06.</t>
  </si>
  <si>
    <t>11.06.</t>
  </si>
  <si>
    <t>18.06.</t>
  </si>
  <si>
    <t>25.06.</t>
  </si>
  <si>
    <t>02.07.</t>
  </si>
  <si>
    <t>09.07.</t>
  </si>
  <si>
    <t>16.07.</t>
  </si>
  <si>
    <t>23.07.</t>
  </si>
  <si>
    <t>30.07.</t>
  </si>
  <si>
    <t>06.08.</t>
  </si>
  <si>
    <t>13.08.</t>
  </si>
  <si>
    <t>20.08.</t>
  </si>
  <si>
    <t>27.08.</t>
  </si>
  <si>
    <t>03.09.</t>
  </si>
  <si>
    <t>10.09.</t>
  </si>
  <si>
    <t>17.09.</t>
  </si>
  <si>
    <t>24.09.</t>
  </si>
  <si>
    <t>Thor Erik Karlsen</t>
  </si>
  <si>
    <t>Lykke</t>
  </si>
  <si>
    <r>
      <t>Oppdatert dato</t>
    </r>
    <r>
      <rPr>
        <sz val="10"/>
        <color rgb="FFFF0000"/>
        <rFont val="Arial"/>
        <family val="2"/>
      </rPr>
      <t xml:space="preserve"> 22.05.24</t>
    </r>
    <r>
      <rPr>
        <sz val="10"/>
        <rFont val="Arial"/>
        <family val="2"/>
      </rPr>
      <t xml:space="preserve"> av Gunnar Hogsrød</t>
    </r>
  </si>
  <si>
    <t>LØP NR: 10</t>
  </si>
  <si>
    <t>Respit B</t>
  </si>
  <si>
    <t>Pasering start linje</t>
  </si>
  <si>
    <t>Avvik starttid</t>
  </si>
  <si>
    <t>Starter</t>
  </si>
  <si>
    <t>Lik båt ORC 2024 Frisk Bris</t>
  </si>
  <si>
    <t>30.06 
Tjøme rundt</t>
  </si>
  <si>
    <t>17.08 
Langeskj. BB</t>
  </si>
  <si>
    <t>Bavaria 39 Cr</t>
  </si>
  <si>
    <t>Cooling</t>
  </si>
  <si>
    <t xml:space="preserve">Alexander Øren </t>
  </si>
  <si>
    <r>
      <t>Oppdatert dato</t>
    </r>
    <r>
      <rPr>
        <sz val="10"/>
        <color rgb="FFFF0000"/>
        <rFont val="Arial"/>
        <family val="2"/>
      </rPr>
      <t xml:space="preserve"> 11.06.24</t>
    </r>
    <r>
      <rPr>
        <sz val="10"/>
        <rFont val="Arial"/>
        <family val="2"/>
      </rPr>
      <t xml:space="preserve"> av Gunnar Hogsrød</t>
    </r>
  </si>
  <si>
    <t>3 - Avkortet</t>
  </si>
  <si>
    <t>Steinar Thon</t>
  </si>
  <si>
    <t>Hermine II</t>
  </si>
  <si>
    <r>
      <t>Oppdatert dato</t>
    </r>
    <r>
      <rPr>
        <sz val="10"/>
        <color rgb="FFFF0000"/>
        <rFont val="Arial"/>
        <family val="2"/>
      </rPr>
      <t xml:space="preserve"> 18.06.24</t>
    </r>
    <r>
      <rPr>
        <sz val="10"/>
        <rFont val="Arial"/>
        <family val="2"/>
      </rPr>
      <t xml:space="preserve"> av Gunnar Hogsrød</t>
    </r>
  </si>
  <si>
    <t>Sverre Tangerud fra båt</t>
  </si>
  <si>
    <r>
      <t>Oppdatert dato</t>
    </r>
    <r>
      <rPr>
        <sz val="10"/>
        <color rgb="FFFF0000"/>
        <rFont val="Arial"/>
        <family val="2"/>
      </rPr>
      <t xml:space="preserve"> 30.06.24</t>
    </r>
    <r>
      <rPr>
        <sz val="10"/>
        <rFont val="Arial"/>
        <family val="2"/>
      </rPr>
      <t xml:space="preserve"> av Gunnar Hogsrød</t>
    </r>
  </si>
  <si>
    <t>Hyggen IX</t>
  </si>
  <si>
    <t>Bavaria 37 Cr</t>
  </si>
  <si>
    <t>?</t>
  </si>
  <si>
    <t>Arcona 385</t>
  </si>
  <si>
    <t>Ibb</t>
  </si>
  <si>
    <t>5 D</t>
  </si>
  <si>
    <t>Ove Størholdt fra Båt</t>
  </si>
  <si>
    <t>Respit</t>
  </si>
  <si>
    <t>Respit D</t>
  </si>
  <si>
    <t>Sum3 av 5</t>
  </si>
  <si>
    <t>Forskjellig båt</t>
  </si>
  <si>
    <t>Babaluba</t>
  </si>
  <si>
    <t>Travelling First Class</t>
  </si>
  <si>
    <t>Geir Marthinsen</t>
  </si>
  <si>
    <t>Langeskjær BB</t>
  </si>
  <si>
    <t>Fra båt</t>
  </si>
  <si>
    <t>Baluba</t>
  </si>
  <si>
    <t>Bluba</t>
  </si>
  <si>
    <t>Morten Erlandsen fra Båt</t>
  </si>
  <si>
    <t>951 08 070</t>
  </si>
  <si>
    <t>Leif-Martin Drange</t>
  </si>
  <si>
    <t>1 X 2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</si>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</sst>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&lt;=99999999]##_ ##_ ##_ ##;\(\+##\)_ ##_ ##_ ##_ ##"/>
    <numFmt numFmtId="165" formatCode="0.0000"/>
    <numFmt numFmtId="166" formatCode="0.000"/>
    <numFmt numFmtId="167" formatCode="0.0"/>
    <numFmt numFmtId="168" formatCode="hh:mm:ss;@"/>
  </numFmts>
  <fonts count="26" x14ac:knownFonts="1">
    <font>
      <sz val="11"/>
      <color theme="1"/>
      <name val="Calibri"/>
      <family val="2"/>
      <scheme val="minor"/>
    </font>
    <font>
      <b/>
      <i/>
      <sz val="12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color indexed="9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rgb="FFFF0000"/>
      <name val="Arial"/>
      <family val="2"/>
    </font>
    <font>
      <b/>
      <i/>
      <sz val="12"/>
      <color rgb="FFFF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FF0000"/>
      <name val="Arial"/>
      <family val="2"/>
    </font>
    <font>
      <sz val="11"/>
      <color theme="1"/>
      <name val="Calibri"/>
      <family val="2"/>
      <scheme val="minor"/>
    </font>
    <font>
      <b/>
      <i/>
      <sz val="12"/>
      <color rgb="FFFFFFFF"/>
      <name val="Arial"/>
      <family val="2"/>
    </font>
    <font>
      <b/>
      <sz val="12"/>
      <color rgb="FFFFFFFF"/>
      <name val="Arial"/>
      <family val="2"/>
    </font>
    <font>
      <b/>
      <sz val="9"/>
      <color rgb="FF000000"/>
      <name val="Arial"/>
      <family val="2"/>
    </font>
    <font>
      <b/>
      <sz val="10"/>
      <color rgb="FFFFFFFF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FFFF99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290">
    <xf numFmtId="0" fontId="0" fillId="0" borderId="0" xfId="0"/>
    <xf numFmtId="16" fontId="1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164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2" fontId="2" fillId="0" borderId="6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164" fontId="4" fillId="0" borderId="8" xfId="0" applyNumberFormat="1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2" fontId="2" fillId="0" borderId="8" xfId="0" applyNumberFormat="1" applyFont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164" fontId="6" fillId="0" borderId="11" xfId="0" applyNumberFormat="1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vertical="center"/>
      <protection locked="0"/>
    </xf>
    <xf numFmtId="165" fontId="3" fillId="3" borderId="12" xfId="0" applyNumberFormat="1" applyFont="1" applyFill="1" applyBorder="1" applyAlignment="1" applyProtection="1">
      <alignment horizontal="center" vertical="center"/>
      <protection locked="0"/>
    </xf>
    <xf numFmtId="165" fontId="3" fillId="3" borderId="11" xfId="0" applyNumberFormat="1" applyFont="1" applyFill="1" applyBorder="1" applyAlignment="1" applyProtection="1">
      <alignment horizontal="center" vertical="center"/>
      <protection locked="0"/>
    </xf>
    <xf numFmtId="166" fontId="3" fillId="0" borderId="12" xfId="0" applyNumberFormat="1" applyFont="1" applyBorder="1" applyAlignment="1">
      <alignment vertical="center"/>
    </xf>
    <xf numFmtId="1" fontId="3" fillId="0" borderId="14" xfId="0" applyNumberFormat="1" applyFont="1" applyBorder="1" applyAlignment="1" applyProtection="1">
      <alignment horizontal="center" vertic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164" fontId="6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16" fontId="0" fillId="0" borderId="0" xfId="0" applyNumberFormat="1"/>
    <xf numFmtId="0" fontId="0" fillId="4" borderId="0" xfId="0" applyFill="1"/>
    <xf numFmtId="0" fontId="0" fillId="0" borderId="11" xfId="0" applyBorder="1"/>
    <xf numFmtId="16" fontId="0" fillId="4" borderId="11" xfId="0" applyNumberFormat="1" applyFill="1" applyBorder="1"/>
    <xf numFmtId="0" fontId="0" fillId="5" borderId="11" xfId="0" applyFill="1" applyBorder="1"/>
    <xf numFmtId="16" fontId="0" fillId="5" borderId="11" xfId="0" applyNumberFormat="1" applyFill="1" applyBorder="1"/>
    <xf numFmtId="0" fontId="0" fillId="0" borderId="0" xfId="0" applyAlignment="1">
      <alignment horizontal="center"/>
    </xf>
    <xf numFmtId="0" fontId="7" fillId="3" borderId="0" xfId="0" applyFont="1" applyFill="1"/>
    <xf numFmtId="0" fontId="7" fillId="4" borderId="0" xfId="0" applyFont="1" applyFill="1"/>
    <xf numFmtId="16" fontId="7" fillId="4" borderId="11" xfId="0" applyNumberFormat="1" applyFont="1" applyFill="1" applyBorder="1"/>
    <xf numFmtId="0" fontId="7" fillId="3" borderId="0" xfId="0" applyFont="1" applyFill="1" applyAlignment="1">
      <alignment horizontal="center"/>
    </xf>
    <xf numFmtId="0" fontId="8" fillId="0" borderId="0" xfId="0" applyFont="1"/>
    <xf numFmtId="0" fontId="9" fillId="4" borderId="0" xfId="0" applyFont="1" applyFill="1"/>
    <xf numFmtId="16" fontId="9" fillId="4" borderId="11" xfId="0" applyNumberFormat="1" applyFont="1" applyFill="1" applyBorder="1"/>
    <xf numFmtId="16" fontId="7" fillId="4" borderId="16" xfId="0" applyNumberFormat="1" applyFont="1" applyFill="1" applyBorder="1"/>
    <xf numFmtId="0" fontId="3" fillId="0" borderId="13" xfId="0" applyFont="1" applyBorder="1" applyAlignment="1" applyProtection="1">
      <alignment vertical="center"/>
      <protection locked="0"/>
    </xf>
    <xf numFmtId="1" fontId="3" fillId="0" borderId="17" xfId="0" applyNumberFormat="1" applyFont="1" applyBorder="1" applyAlignment="1" applyProtection="1">
      <alignment horizontal="center" vertical="center"/>
      <protection locked="0"/>
    </xf>
    <xf numFmtId="0" fontId="0" fillId="3" borderId="0" xfId="0" applyFill="1"/>
    <xf numFmtId="0" fontId="7" fillId="7" borderId="0" xfId="0" applyFont="1" applyFill="1"/>
    <xf numFmtId="0" fontId="7" fillId="7" borderId="0" xfId="0" applyFont="1" applyFill="1" applyAlignment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2" fontId="2" fillId="0" borderId="0" xfId="0" applyNumberFormat="1" applyFont="1" applyAlignment="1" applyProtection="1">
      <alignment horizontal="center" vertical="center"/>
      <protection locked="0"/>
    </xf>
    <xf numFmtId="2" fontId="2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6" fontId="7" fillId="4" borderId="11" xfId="0" applyNumberFormat="1" applyFont="1" applyFill="1" applyBorder="1" applyAlignment="1">
      <alignment wrapText="1"/>
    </xf>
    <xf numFmtId="16" fontId="7" fillId="4" borderId="16" xfId="0" applyNumberFormat="1" applyFont="1" applyFill="1" applyBorder="1" applyAlignment="1">
      <alignment wrapText="1"/>
    </xf>
    <xf numFmtId="0" fontId="2" fillId="0" borderId="7" xfId="0" applyFont="1" applyBorder="1" applyAlignment="1" applyProtection="1">
      <alignment horizontal="left" vertical="top" wrapText="1"/>
      <protection locked="0"/>
    </xf>
    <xf numFmtId="17" fontId="3" fillId="0" borderId="11" xfId="0" applyNumberFormat="1" applyFont="1" applyBorder="1" applyAlignment="1" applyProtection="1">
      <alignment horizontal="left" vertical="top"/>
      <protection locked="0"/>
    </xf>
    <xf numFmtId="0" fontId="11" fillId="6" borderId="11" xfId="0" applyFont="1" applyFill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1" xfId="0" applyBorder="1" applyAlignment="1">
      <alignment horizontal="center"/>
    </xf>
    <xf numFmtId="0" fontId="0" fillId="0" borderId="20" xfId="0" applyBorder="1"/>
    <xf numFmtId="168" fontId="3" fillId="0" borderId="12" xfId="0" applyNumberFormat="1" applyFont="1" applyBorder="1" applyAlignment="1" applyProtection="1">
      <alignment vertical="center"/>
      <protection locked="0"/>
    </xf>
    <xf numFmtId="168" fontId="3" fillId="0" borderId="12" xfId="0" applyNumberFormat="1" applyFont="1" applyBorder="1" applyAlignment="1">
      <alignment vertical="center"/>
    </xf>
    <xf numFmtId="1" fontId="3" fillId="0" borderId="11" xfId="0" applyNumberFormat="1" applyFont="1" applyBorder="1" applyAlignment="1" applyProtection="1">
      <alignment horizontal="center" vertical="center"/>
      <protection locked="0"/>
    </xf>
    <xf numFmtId="165" fontId="16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Border="1" applyAlignment="1" applyProtection="1">
      <alignment horizontal="center" vertical="center"/>
      <protection locked="0"/>
    </xf>
    <xf numFmtId="1" fontId="3" fillId="0" borderId="19" xfId="0" applyNumberFormat="1" applyFont="1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1" fontId="3" fillId="0" borderId="12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1" applyFont="1"/>
    <xf numFmtId="1" fontId="3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16" fontId="0" fillId="4" borderId="18" xfId="0" applyNumberFormat="1" applyFill="1" applyBorder="1"/>
    <xf numFmtId="0" fontId="7" fillId="3" borderId="0" xfId="0" applyFont="1" applyFill="1" applyAlignment="1">
      <alignment horizontal="center" vertical="center"/>
    </xf>
    <xf numFmtId="16" fontId="7" fillId="4" borderId="11" xfId="0" applyNumberFormat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3" fillId="0" borderId="23" xfId="0" applyNumberFormat="1" applyFont="1" applyBorder="1" applyAlignment="1" applyProtection="1">
      <alignment horizontal="center" vertical="center"/>
      <protection locked="0"/>
    </xf>
    <xf numFmtId="1" fontId="3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1" fontId="0" fillId="0" borderId="11" xfId="0" applyNumberFormat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1" fontId="0" fillId="10" borderId="11" xfId="0" applyNumberFormat="1" applyFill="1" applyBorder="1" applyAlignment="1">
      <alignment horizontal="center" vertical="center"/>
    </xf>
    <xf numFmtId="0" fontId="0" fillId="10" borderId="18" xfId="0" applyFill="1" applyBorder="1" applyAlignment="1">
      <alignment horizontal="center" vertical="center"/>
    </xf>
    <xf numFmtId="0" fontId="0" fillId="10" borderId="16" xfId="0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10" borderId="13" xfId="0" applyFont="1" applyFill="1" applyBorder="1" applyAlignment="1">
      <alignment horizontal="center" vertical="center"/>
    </xf>
    <xf numFmtId="0" fontId="7" fillId="10" borderId="12" xfId="0" applyFon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1" fontId="0" fillId="7" borderId="11" xfId="0" applyNumberFormat="1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1" fontId="0" fillId="7" borderId="22" xfId="0" applyNumberForma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1" fontId="0" fillId="3" borderId="24" xfId="0" applyNumberFormat="1" applyFill="1" applyBorder="1" applyAlignment="1">
      <alignment horizontal="center" vertical="center"/>
    </xf>
    <xf numFmtId="0" fontId="8" fillId="4" borderId="11" xfId="0" applyFont="1" applyFill="1" applyBorder="1"/>
    <xf numFmtId="0" fontId="0" fillId="7" borderId="11" xfId="0" applyFill="1" applyBorder="1" applyAlignment="1">
      <alignment horizontal="center"/>
    </xf>
    <xf numFmtId="0" fontId="0" fillId="10" borderId="11" xfId="0" applyFill="1" applyBorder="1"/>
    <xf numFmtId="0" fontId="0" fillId="5" borderId="11" xfId="0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1" fontId="0" fillId="5" borderId="11" xfId="0" applyNumberForma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1" fontId="0" fillId="5" borderId="13" xfId="0" applyNumberFormat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/>
    </xf>
    <xf numFmtId="16" fontId="7" fillId="3" borderId="11" xfId="0" applyNumberFormat="1" applyFont="1" applyFill="1" applyBorder="1" applyAlignment="1">
      <alignment horizontal="center"/>
    </xf>
    <xf numFmtId="1" fontId="3" fillId="0" borderId="22" xfId="0" applyNumberFormat="1" applyFont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left" vertical="center"/>
      <protection locked="0"/>
    </xf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0" fontId="5" fillId="3" borderId="9" xfId="0" applyFont="1" applyFill="1" applyBorder="1" applyAlignment="1" applyProtection="1">
      <alignment horizontal="left" vertical="center"/>
      <protection locked="0"/>
    </xf>
    <xf numFmtId="0" fontId="7" fillId="3" borderId="11" xfId="0" applyFont="1" applyFill="1" applyBorder="1"/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2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vertical="center"/>
    </xf>
    <xf numFmtId="1" fontId="3" fillId="0" borderId="0" xfId="0" applyNumberFormat="1" applyFont="1" applyAlignment="1" applyProtection="1">
      <alignment horizontal="center" vertical="center"/>
      <protection locked="0"/>
    </xf>
    <xf numFmtId="165" fontId="0" fillId="0" borderId="0" xfId="0" applyNumberFormat="1"/>
    <xf numFmtId="9" fontId="0" fillId="0" borderId="0" xfId="1" applyFont="1" applyFill="1"/>
    <xf numFmtId="166" fontId="3" fillId="0" borderId="0" xfId="0" applyNumberFormat="1" applyFont="1" applyAlignment="1">
      <alignment vertical="center"/>
    </xf>
    <xf numFmtId="1" fontId="3" fillId="0" borderId="31" xfId="0" applyNumberFormat="1" applyFont="1" applyBorder="1" applyAlignment="1" applyProtection="1">
      <alignment horizontal="center" vertical="center"/>
      <protection locked="0"/>
    </xf>
    <xf numFmtId="16" fontId="14" fillId="11" borderId="1" xfId="0" applyNumberFormat="1" applyFont="1" applyFill="1" applyBorder="1" applyAlignment="1" applyProtection="1">
      <alignment horizontal="left" vertical="top"/>
      <protection locked="0"/>
    </xf>
    <xf numFmtId="0" fontId="20" fillId="11" borderId="2" xfId="0" applyFont="1" applyFill="1" applyBorder="1" applyAlignment="1" applyProtection="1">
      <alignment horizontal="center" vertical="center"/>
      <protection locked="0"/>
    </xf>
    <xf numFmtId="0" fontId="20" fillId="11" borderId="2" xfId="0" applyFont="1" applyFill="1" applyBorder="1" applyAlignment="1" applyProtection="1">
      <alignment horizontal="left" vertical="center"/>
      <protection locked="0"/>
    </xf>
    <xf numFmtId="164" fontId="20" fillId="11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32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right" vertical="center" wrapText="1"/>
      <protection locked="0"/>
    </xf>
    <xf numFmtId="0" fontId="13" fillId="12" borderId="8" xfId="0" applyFont="1" applyFill="1" applyBorder="1" applyAlignment="1" applyProtection="1">
      <alignment horizontal="center" vertical="center" wrapText="1"/>
      <protection locked="0"/>
    </xf>
    <xf numFmtId="0" fontId="2" fillId="9" borderId="8" xfId="0" applyFont="1" applyFill="1" applyBorder="1" applyAlignment="1" applyProtection="1">
      <alignment vertical="center" wrapText="1"/>
      <protection locked="0"/>
    </xf>
    <xf numFmtId="0" fontId="21" fillId="11" borderId="9" xfId="0" applyFont="1" applyFill="1" applyBorder="1" applyAlignment="1" applyProtection="1">
      <alignment horizontal="left" vertical="top"/>
      <protection locked="0"/>
    </xf>
    <xf numFmtId="0" fontId="21" fillId="11" borderId="10" xfId="0" applyFont="1" applyFill="1" applyBorder="1" applyAlignment="1" applyProtection="1">
      <alignment horizontal="left" vertical="top"/>
      <protection locked="0"/>
    </xf>
    <xf numFmtId="0" fontId="21" fillId="11" borderId="0" xfId="0" applyFont="1" applyFill="1" applyAlignment="1" applyProtection="1">
      <alignment horizontal="left" vertical="center"/>
      <protection locked="0"/>
    </xf>
    <xf numFmtId="164" fontId="21" fillId="11" borderId="4" xfId="0" applyNumberFormat="1" applyFont="1" applyFill="1" applyBorder="1" applyAlignment="1" applyProtection="1">
      <alignment horizontal="center" vertical="center"/>
      <protection locked="0"/>
    </xf>
    <xf numFmtId="0" fontId="21" fillId="11" borderId="4" xfId="0" applyFont="1" applyFill="1" applyBorder="1" applyAlignment="1" applyProtection="1">
      <alignment horizontal="left" vertical="center"/>
      <protection locked="0"/>
    </xf>
    <xf numFmtId="0" fontId="21" fillId="11" borderId="4" xfId="0" applyFont="1" applyFill="1" applyBorder="1" applyAlignment="1" applyProtection="1">
      <alignment horizontal="center" vertical="center"/>
      <protection locked="0"/>
    </xf>
    <xf numFmtId="0" fontId="22" fillId="12" borderId="4" xfId="0" applyFont="1" applyFill="1" applyBorder="1" applyAlignment="1" applyProtection="1">
      <alignment horizontal="left" vertical="center"/>
      <protection locked="0"/>
    </xf>
    <xf numFmtId="21" fontId="23" fillId="11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164" fontId="6" fillId="0" borderId="23" xfId="0" applyNumberFormat="1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vertical="center"/>
      <protection locked="0"/>
    </xf>
    <xf numFmtId="0" fontId="3" fillId="0" borderId="23" xfId="0" applyFont="1" applyBorder="1" applyAlignment="1" applyProtection="1">
      <alignment vertical="center"/>
      <protection locked="0"/>
    </xf>
    <xf numFmtId="165" fontId="3" fillId="12" borderId="12" xfId="0" applyNumberFormat="1" applyFont="1" applyFill="1" applyBorder="1" applyAlignment="1" applyProtection="1">
      <alignment horizontal="center" vertical="center"/>
      <protection locked="0"/>
    </xf>
    <xf numFmtId="165" fontId="3" fillId="12" borderId="23" xfId="0" applyNumberFormat="1" applyFont="1" applyFill="1" applyBorder="1" applyAlignment="1" applyProtection="1">
      <alignment horizontal="center" vertical="center"/>
      <protection locked="0"/>
    </xf>
    <xf numFmtId="165" fontId="17" fillId="9" borderId="23" xfId="0" applyNumberFormat="1" applyFont="1" applyFill="1" applyBorder="1" applyAlignment="1" applyProtection="1">
      <alignment vertical="center"/>
      <protection locked="0"/>
    </xf>
    <xf numFmtId="0" fontId="15" fillId="8" borderId="13" xfId="0" applyFont="1" applyFill="1" applyBorder="1" applyAlignment="1">
      <alignment horizontal="left" vertical="top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164" fontId="24" fillId="0" borderId="12" xfId="0" applyNumberFormat="1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165" fontId="10" fillId="12" borderId="12" xfId="0" applyNumberFormat="1" applyFont="1" applyFill="1" applyBorder="1" applyAlignment="1" applyProtection="1">
      <alignment horizontal="center" vertical="center"/>
      <protection locked="0"/>
    </xf>
    <xf numFmtId="165" fontId="17" fillId="9" borderId="12" xfId="0" applyNumberFormat="1" applyFont="1" applyFill="1" applyBorder="1" applyAlignment="1" applyProtection="1">
      <alignment vertical="center"/>
      <protection locked="0"/>
    </xf>
    <xf numFmtId="0" fontId="3" fillId="13" borderId="13" xfId="0" applyFont="1" applyFill="1" applyBorder="1" applyAlignment="1" applyProtection="1">
      <alignment horizontal="left" vertical="top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164" fontId="6" fillId="0" borderId="12" xfId="0" applyNumberFormat="1" applyFont="1" applyBorder="1" applyAlignment="1">
      <alignment horizontal="center" vertical="center" wrapText="1"/>
    </xf>
    <xf numFmtId="0" fontId="15" fillId="14" borderId="13" xfId="0" applyFont="1" applyFill="1" applyBorder="1" applyAlignment="1">
      <alignment horizontal="left" vertical="top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left" vertical="center"/>
      <protection locked="0"/>
    </xf>
    <xf numFmtId="164" fontId="6" fillId="0" borderId="30" xfId="0" applyNumberFormat="1" applyFont="1" applyBorder="1" applyAlignment="1">
      <alignment horizontal="center" vertical="center" wrapText="1"/>
    </xf>
    <xf numFmtId="0" fontId="3" fillId="0" borderId="30" xfId="0" applyFont="1" applyBorder="1" applyAlignment="1" applyProtection="1">
      <alignment vertical="center"/>
      <protection locked="0"/>
    </xf>
    <xf numFmtId="0" fontId="3" fillId="15" borderId="13" xfId="0" applyFont="1" applyFill="1" applyBorder="1" applyAlignment="1" applyProtection="1">
      <alignment horizontal="left" vertical="top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165" fontId="3" fillId="15" borderId="12" xfId="0" applyNumberFormat="1" applyFont="1" applyFill="1" applyBorder="1" applyAlignment="1" applyProtection="1">
      <alignment horizontal="center" vertical="center"/>
      <protection locked="0"/>
    </xf>
    <xf numFmtId="164" fontId="6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164" fontId="6" fillId="0" borderId="12" xfId="0" applyNumberFormat="1" applyFont="1" applyBorder="1" applyAlignment="1" applyProtection="1">
      <alignment horizontal="center" vertical="center"/>
      <protection locked="0"/>
    </xf>
    <xf numFmtId="0" fontId="3" fillId="16" borderId="13" xfId="0" applyFont="1" applyFill="1" applyBorder="1" applyAlignment="1" applyProtection="1">
      <alignment horizontal="left" vertical="top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167" fontId="3" fillId="0" borderId="12" xfId="0" applyNumberFormat="1" applyFont="1" applyBorder="1" applyAlignment="1" applyProtection="1">
      <alignment vertical="center"/>
      <protection locked="0"/>
    </xf>
    <xf numFmtId="0" fontId="15" fillId="16" borderId="13" xfId="0" applyFont="1" applyFill="1" applyBorder="1" applyAlignment="1">
      <alignment horizontal="left" vertical="top"/>
    </xf>
    <xf numFmtId="165" fontId="16" fillId="12" borderId="12" xfId="0" applyNumberFormat="1" applyFont="1" applyFill="1" applyBorder="1" applyAlignment="1" applyProtection="1">
      <alignment horizontal="center" vertical="center"/>
      <protection locked="0"/>
    </xf>
    <xf numFmtId="17" fontId="3" fillId="15" borderId="13" xfId="0" applyNumberFormat="1" applyFont="1" applyFill="1" applyBorder="1" applyAlignment="1" applyProtection="1">
      <alignment horizontal="left" vertical="top"/>
      <protection locked="0"/>
    </xf>
    <xf numFmtId="165" fontId="16" fillId="15" borderId="12" xfId="0" applyNumberFormat="1" applyFont="1" applyFill="1" applyBorder="1" applyAlignment="1" applyProtection="1">
      <alignment horizontal="center" vertical="center"/>
      <protection locked="0"/>
    </xf>
    <xf numFmtId="0" fontId="15" fillId="0" borderId="12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15" fillId="0" borderId="12" xfId="0" applyFont="1" applyBorder="1"/>
    <xf numFmtId="0" fontId="25" fillId="0" borderId="12" xfId="0" applyFont="1" applyBorder="1" applyAlignment="1">
      <alignment horizontal="center"/>
    </xf>
    <xf numFmtId="0" fontId="16" fillId="12" borderId="12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/>
    </xf>
    <xf numFmtId="0" fontId="17" fillId="0" borderId="12" xfId="0" applyFont="1" applyBorder="1"/>
    <xf numFmtId="0" fontId="16" fillId="15" borderId="12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left" vertical="top"/>
    </xf>
    <xf numFmtId="165" fontId="17" fillId="0" borderId="12" xfId="0" applyNumberFormat="1" applyFont="1" applyBorder="1" applyAlignment="1" applyProtection="1">
      <alignment vertical="center"/>
      <protection locked="0"/>
    </xf>
    <xf numFmtId="168" fontId="17" fillId="0" borderId="12" xfId="0" applyNumberFormat="1" applyFont="1" applyBorder="1"/>
    <xf numFmtId="0" fontId="17" fillId="0" borderId="14" xfId="0" applyFont="1" applyBorder="1" applyAlignment="1">
      <alignment horizontal="center" vertical="center"/>
    </xf>
    <xf numFmtId="0" fontId="7" fillId="3" borderId="13" xfId="0" applyFont="1" applyFill="1" applyBorder="1"/>
    <xf numFmtId="0" fontId="7" fillId="5" borderId="19" xfId="0" applyFont="1" applyFill="1" applyBorder="1" applyAlignment="1">
      <alignment horizontal="center" vertical="center"/>
    </xf>
    <xf numFmtId="0" fontId="3" fillId="0" borderId="33" xfId="0" applyFont="1" applyBorder="1" applyAlignment="1" applyProtection="1">
      <alignment horizontal="left" vertical="center"/>
      <protection locked="0"/>
    </xf>
    <xf numFmtId="14" fontId="2" fillId="0" borderId="4" xfId="0" applyNumberFormat="1" applyFont="1" applyBorder="1" applyAlignment="1" applyProtection="1">
      <alignment vertical="center"/>
      <protection locked="0"/>
    </xf>
    <xf numFmtId="14" fontId="7" fillId="3" borderId="9" xfId="0" applyNumberFormat="1" applyFont="1" applyFill="1" applyBorder="1"/>
    <xf numFmtId="14" fontId="0" fillId="0" borderId="0" xfId="0" applyNumberFormat="1"/>
    <xf numFmtId="14" fontId="0" fillId="3" borderId="0" xfId="0" applyNumberFormat="1" applyFill="1"/>
    <xf numFmtId="1" fontId="7" fillId="3" borderId="11" xfId="0" applyNumberFormat="1" applyFont="1" applyFill="1" applyBorder="1"/>
    <xf numFmtId="21" fontId="7" fillId="3" borderId="29" xfId="0" applyNumberFormat="1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168" fontId="3" fillId="0" borderId="12" xfId="0" applyNumberFormat="1" applyFont="1" applyBorder="1" applyAlignment="1" applyProtection="1">
      <alignment horizontal="center" vertical="center"/>
      <protection locked="0"/>
    </xf>
    <xf numFmtId="168" fontId="3" fillId="0" borderId="12" xfId="0" applyNumberFormat="1" applyFont="1" applyBorder="1" applyAlignment="1">
      <alignment horizontal="center" vertical="center"/>
    </xf>
    <xf numFmtId="166" fontId="3" fillId="0" borderId="12" xfId="0" applyNumberFormat="1" applyFont="1" applyBorder="1" applyAlignment="1">
      <alignment horizontal="center" vertical="center"/>
    </xf>
    <xf numFmtId="165" fontId="17" fillId="9" borderId="12" xfId="0" applyNumberFormat="1" applyFont="1" applyFill="1" applyBorder="1" applyAlignment="1" applyProtection="1">
      <alignment horizontal="center" vertical="center"/>
      <protection locked="0"/>
    </xf>
    <xf numFmtId="0" fontId="17" fillId="0" borderId="12" xfId="0" applyFont="1" applyBorder="1" applyAlignment="1">
      <alignment horizontal="left" vertical="center"/>
    </xf>
    <xf numFmtId="0" fontId="15" fillId="8" borderId="13" xfId="0" applyFont="1" applyFill="1" applyBorder="1" applyAlignment="1">
      <alignment horizontal="left" vertical="center"/>
    </xf>
    <xf numFmtId="1" fontId="3" fillId="0" borderId="29" xfId="0" applyNumberFormat="1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165" fontId="3" fillId="6" borderId="11" xfId="0" applyNumberFormat="1" applyFont="1" applyFill="1" applyBorder="1" applyAlignment="1" applyProtection="1">
      <alignment horizontal="center" vertical="center"/>
      <protection locked="0"/>
    </xf>
    <xf numFmtId="165" fontId="3" fillId="8" borderId="12" xfId="0" applyNumberFormat="1" applyFont="1" applyFill="1" applyBorder="1" applyAlignment="1" applyProtection="1">
      <alignment horizontal="center" vertical="center"/>
      <protection locked="0"/>
    </xf>
    <xf numFmtId="165" fontId="10" fillId="8" borderId="12" xfId="0" applyNumberFormat="1" applyFont="1" applyFill="1" applyBorder="1" applyAlignment="1" applyProtection="1">
      <alignment horizontal="center" vertical="center"/>
      <protection locked="0"/>
    </xf>
    <xf numFmtId="0" fontId="16" fillId="8" borderId="12" xfId="0" applyFont="1" applyFill="1" applyBorder="1" applyAlignment="1">
      <alignment horizontal="center" vertical="center"/>
    </xf>
    <xf numFmtId="0" fontId="17" fillId="6" borderId="12" xfId="0" applyFont="1" applyFill="1" applyBorder="1" applyAlignment="1">
      <alignment horizontal="center" vertical="center"/>
    </xf>
    <xf numFmtId="0" fontId="15" fillId="0" borderId="12" xfId="0" applyFont="1" applyBorder="1" applyAlignment="1">
      <alignment vertical="center"/>
    </xf>
    <xf numFmtId="20" fontId="0" fillId="0" borderId="0" xfId="0" applyNumberFormat="1"/>
    <xf numFmtId="165" fontId="3" fillId="8" borderId="23" xfId="0" applyNumberFormat="1" applyFont="1" applyFill="1" applyBorder="1" applyAlignment="1" applyProtection="1">
      <alignment horizontal="center" vertical="center"/>
      <protection locked="0"/>
    </xf>
    <xf numFmtId="166" fontId="0" fillId="0" borderId="0" xfId="0" applyNumberFormat="1"/>
    <xf numFmtId="0" fontId="15" fillId="14" borderId="13" xfId="0" applyFont="1" applyFill="1" applyBorder="1" applyAlignment="1">
      <alignment horizontal="left" vertical="center"/>
    </xf>
    <xf numFmtId="0" fontId="3" fillId="0" borderId="4" xfId="0" applyFont="1" applyBorder="1" applyAlignment="1" applyProtection="1">
      <alignment horizontal="right" vertical="center" wrapText="1"/>
      <protection locked="0"/>
    </xf>
    <xf numFmtId="1" fontId="3" fillId="0" borderId="34" xfId="0" applyNumberFormat="1" applyFont="1" applyBorder="1" applyAlignment="1" applyProtection="1">
      <alignment horizontal="center" vertical="center"/>
      <protection locked="0"/>
    </xf>
    <xf numFmtId="1" fontId="0" fillId="3" borderId="11" xfId="0" applyNumberFormat="1" applyFill="1" applyBorder="1" applyAlignment="1">
      <alignment horizontal="center" vertical="center"/>
    </xf>
    <xf numFmtId="0" fontId="11" fillId="0" borderId="21" xfId="0" applyFont="1" applyBorder="1" applyAlignment="1">
      <alignment horizontal="center"/>
    </xf>
    <xf numFmtId="0" fontId="7" fillId="3" borderId="18" xfId="0" applyFont="1" applyFill="1" applyBorder="1"/>
    <xf numFmtId="0" fontId="0" fillId="3" borderId="11" xfId="0" applyFill="1" applyBorder="1"/>
    <xf numFmtId="0" fontId="17" fillId="0" borderId="30" xfId="0" applyFont="1" applyBorder="1" applyAlignment="1">
      <alignment horizontal="center" vertical="center"/>
    </xf>
    <xf numFmtId="0" fontId="17" fillId="0" borderId="30" xfId="0" applyFont="1" applyBorder="1" applyAlignment="1">
      <alignment horizontal="left" vertical="center"/>
    </xf>
    <xf numFmtId="0" fontId="15" fillId="8" borderId="11" xfId="0" applyFont="1" applyFill="1" applyBorder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/>
    </xf>
    <xf numFmtId="0" fontId="0" fillId="3" borderId="11" xfId="0" applyFill="1" applyBorder="1" applyAlignment="1">
      <alignment horizontal="center" vertical="center"/>
    </xf>
    <xf numFmtId="0" fontId="3" fillId="0" borderId="35" xfId="0" applyFont="1" applyBorder="1" applyAlignment="1" applyProtection="1">
      <alignment horizontal="left" vertical="center"/>
      <protection locked="0"/>
    </xf>
    <xf numFmtId="17" fontId="3" fillId="15" borderId="11" xfId="0" applyNumberFormat="1" applyFont="1" applyFill="1" applyBorder="1" applyAlignment="1" applyProtection="1">
      <alignment horizontal="left" vertical="top"/>
      <protection locked="0"/>
    </xf>
    <xf numFmtId="0" fontId="11" fillId="6" borderId="13" xfId="0" applyFont="1" applyFill="1" applyBorder="1" applyAlignment="1">
      <alignment horizontal="left" vertical="top"/>
    </xf>
    <xf numFmtId="0" fontId="3" fillId="15" borderId="11" xfId="0" applyFont="1" applyFill="1" applyBorder="1" applyAlignment="1" applyProtection="1">
      <alignment horizontal="left" vertical="top"/>
      <protection locked="0"/>
    </xf>
    <xf numFmtId="17" fontId="3" fillId="0" borderId="13" xfId="0" applyNumberFormat="1" applyFont="1" applyBorder="1" applyAlignment="1" applyProtection="1">
      <alignment horizontal="left" vertical="top"/>
      <protection locked="0"/>
    </xf>
    <xf numFmtId="0" fontId="15" fillId="0" borderId="23" xfId="0" applyFont="1" applyBorder="1" applyAlignment="1">
      <alignment horizontal="center"/>
    </xf>
    <xf numFmtId="0" fontId="17" fillId="0" borderId="23" xfId="0" applyFont="1" applyBorder="1" applyAlignment="1">
      <alignment horizontal="center" vertical="center"/>
    </xf>
    <xf numFmtId="0" fontId="17" fillId="0" borderId="23" xfId="0" applyFont="1" applyBorder="1" applyAlignment="1">
      <alignment horizontal="left" vertical="center"/>
    </xf>
    <xf numFmtId="0" fontId="24" fillId="0" borderId="23" xfId="0" applyFont="1" applyBorder="1" applyAlignment="1">
      <alignment horizontal="center"/>
    </xf>
    <xf numFmtId="164" fontId="6" fillId="0" borderId="23" xfId="0" applyNumberFormat="1" applyFont="1" applyBorder="1" applyAlignment="1">
      <alignment horizontal="center" vertical="center" wrapText="1"/>
    </xf>
    <xf numFmtId="164" fontId="24" fillId="0" borderId="0" xfId="0" applyNumberFormat="1" applyFont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vertical="center"/>
      <protection locked="0"/>
    </xf>
    <xf numFmtId="0" fontId="15" fillId="0" borderId="23" xfId="0" applyFont="1" applyBorder="1"/>
    <xf numFmtId="0" fontId="0" fillId="3" borderId="12" xfId="0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165" fontId="16" fillId="3" borderId="12" xfId="0" applyNumberFormat="1" applyFont="1" applyFill="1" applyBorder="1" applyAlignment="1" applyProtection="1">
      <alignment horizontal="center" vertical="center"/>
      <protection locked="0"/>
    </xf>
    <xf numFmtId="165" fontId="3" fillId="15" borderId="11" xfId="0" applyNumberFormat="1" applyFont="1" applyFill="1" applyBorder="1" applyAlignment="1" applyProtection="1">
      <alignment horizontal="center" vertical="center"/>
      <protection locked="0"/>
    </xf>
    <xf numFmtId="165" fontId="3" fillId="8" borderId="11" xfId="0" applyNumberFormat="1" applyFont="1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>
      <alignment horizontal="center" vertical="center"/>
    </xf>
    <xf numFmtId="165" fontId="3" fillId="6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 vertical="center"/>
    </xf>
    <xf numFmtId="168" fontId="3" fillId="0" borderId="11" xfId="0" applyNumberFormat="1" applyFont="1" applyBorder="1" applyAlignment="1" applyProtection="1">
      <alignment horizontal="center" vertical="center"/>
      <protection locked="0"/>
    </xf>
    <xf numFmtId="21" fontId="0" fillId="0" borderId="11" xfId="0" applyNumberFormat="1" applyBorder="1" applyAlignment="1">
      <alignment horizontal="center" vertical="center"/>
    </xf>
    <xf numFmtId="0" fontId="0" fillId="17" borderId="11" xfId="0" applyFill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15" xfId="0" applyFont="1" applyBorder="1" applyAlignment="1">
      <alignment horizontal="left" vertical="center"/>
    </xf>
    <xf numFmtId="0" fontId="0" fillId="0" borderId="18" xfId="0" applyBorder="1"/>
    <xf numFmtId="1" fontId="3" fillId="0" borderId="18" xfId="0" applyNumberFormat="1" applyFont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1" fontId="8" fillId="4" borderId="24" xfId="0" applyNumberFormat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21" fontId="2" fillId="0" borderId="4" xfId="0" applyNumberFormat="1" applyFont="1" applyBorder="1" applyAlignment="1" applyProtection="1">
      <alignment vertical="center"/>
      <protection locked="0"/>
    </xf>
    <xf numFmtId="165" fontId="16" fillId="8" borderId="12" xfId="0" applyNumberFormat="1" applyFont="1" applyFill="1" applyBorder="1" applyAlignment="1" applyProtection="1">
      <alignment horizontal="center" vertical="center"/>
      <protection locked="0"/>
    </xf>
    <xf numFmtId="0" fontId="15" fillId="0" borderId="13" xfId="0" applyFont="1" applyBorder="1" applyAlignment="1">
      <alignment horizontal="center" vertical="center"/>
    </xf>
    <xf numFmtId="0" fontId="15" fillId="8" borderId="11" xfId="0" applyFont="1" applyFill="1" applyBorder="1" applyAlignment="1">
      <alignment horizontal="center" vertical="center"/>
    </xf>
    <xf numFmtId="0" fontId="8" fillId="0" borderId="11" xfId="0" applyFont="1" applyBorder="1"/>
    <xf numFmtId="1" fontId="0" fillId="10" borderId="13" xfId="0" applyNumberForma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9" xfId="0" applyFill="1" applyBorder="1"/>
    <xf numFmtId="0" fontId="0" fillId="0" borderId="20" xfId="0" applyBorder="1" applyAlignment="1">
      <alignment horizontal="center" vertical="center"/>
    </xf>
    <xf numFmtId="0" fontId="0" fillId="5" borderId="25" xfId="0" applyFill="1" applyBorder="1"/>
    <xf numFmtId="0" fontId="0" fillId="0" borderId="37" xfId="0" applyBorder="1"/>
    <xf numFmtId="0" fontId="0" fillId="0" borderId="38" xfId="0" applyBorder="1"/>
    <xf numFmtId="16" fontId="7" fillId="4" borderId="16" xfId="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T31"/>
  <sheetViews>
    <sheetView topLeftCell="A16" zoomScaleNormal="100" workbookViewId="0">
      <selection activeCell="G8" sqref="G8:I8"/>
    </sheetView>
  </sheetViews>
  <sheetFormatPr baseColWidth="10" defaultColWidth="10.6640625" defaultRowHeight="15" x14ac:dyDescent="0.2"/>
  <cols>
    <col min="1" max="1" width="13.5" style="61" customWidth="1"/>
    <col min="2" max="2" width="11" style="37" customWidth="1"/>
    <col min="3" max="3" width="18" customWidth="1"/>
    <col min="4" max="4" width="19" customWidth="1"/>
    <col min="5" max="5" width="15.5" customWidth="1"/>
    <col min="10" max="10" width="11.5" customWidth="1"/>
    <col min="13" max="13" width="11.5" customWidth="1"/>
    <col min="14" max="14" width="11.5" style="37" customWidth="1"/>
    <col min="15" max="15" width="11.5" customWidth="1"/>
    <col min="16" max="16" width="10.6640625" style="76"/>
  </cols>
  <sheetData>
    <row r="1" spans="1:20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  <c r="Q1" s="51"/>
    </row>
    <row r="2" spans="1:20" ht="16" thickBot="1" x14ac:dyDescent="0.25">
      <c r="A2" s="136" t="s">
        <v>0</v>
      </c>
      <c r="B2" s="9"/>
      <c r="C2" s="239"/>
      <c r="D2" s="88"/>
      <c r="E2" s="137"/>
      <c r="F2" s="8" t="s">
        <v>1</v>
      </c>
      <c r="G2" s="9"/>
      <c r="H2" s="9"/>
      <c r="I2" s="10" t="s">
        <v>2</v>
      </c>
      <c r="J2" s="201"/>
      <c r="K2" s="138"/>
      <c r="L2" s="11" t="s">
        <v>171</v>
      </c>
      <c r="M2" s="11"/>
      <c r="N2" s="11"/>
      <c r="O2" s="11"/>
      <c r="P2" s="12"/>
      <c r="Q2" s="52"/>
    </row>
    <row r="3" spans="1:20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  <c r="Q3" s="53"/>
    </row>
    <row r="4" spans="1:20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  <c r="Q4" s="54"/>
    </row>
    <row r="5" spans="1:20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  <c r="Q5" s="127"/>
      <c r="R5" s="128"/>
      <c r="T5" s="128"/>
    </row>
    <row r="6" spans="1:20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/>
      <c r="K6" s="64"/>
      <c r="L6" s="64"/>
      <c r="M6" s="65" t="str">
        <f t="shared" ref="M6:M30" si="0">IF(L6="","",L6-K6)</f>
        <v/>
      </c>
      <c r="N6" s="72" t="str">
        <f t="shared" ref="N6:N30" si="1">IF(L6="","",SUM((HOUR(M6)*3600))+(MINUTE(M6)*60)+(SECOND(M6)))</f>
        <v/>
      </c>
      <c r="O6" s="26" t="str">
        <f t="shared" ref="O6:O30" si="2">IF(J6="","",N6*J6)</f>
        <v/>
      </c>
      <c r="P6" s="27"/>
      <c r="Q6" s="127"/>
      <c r="R6" s="128"/>
      <c r="T6" s="128"/>
    </row>
    <row r="7" spans="1:20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/>
      <c r="K7" s="64"/>
      <c r="L7" s="64"/>
      <c r="M7" s="65" t="str">
        <f t="shared" si="0"/>
        <v/>
      </c>
      <c r="N7" s="72" t="str">
        <f t="shared" si="1"/>
        <v/>
      </c>
      <c r="O7" s="26" t="str">
        <f t="shared" si="2"/>
        <v/>
      </c>
      <c r="P7" s="27"/>
      <c r="Q7" s="127"/>
      <c r="R7" s="128"/>
      <c r="T7" s="128"/>
    </row>
    <row r="8" spans="1:20" ht="25" customHeight="1" x14ac:dyDescent="0.2">
      <c r="A8" s="165">
        <v>2019</v>
      </c>
      <c r="B8" s="158">
        <v>5895</v>
      </c>
      <c r="C8" s="166" t="s">
        <v>176</v>
      </c>
      <c r="D8" s="167" t="s">
        <v>176</v>
      </c>
      <c r="E8" s="161" t="s">
        <v>105</v>
      </c>
      <c r="F8" s="162" t="s">
        <v>24</v>
      </c>
      <c r="G8" s="163">
        <v>0.98880000000000001</v>
      </c>
      <c r="H8" s="163">
        <v>0.95309999999999995</v>
      </c>
      <c r="I8" s="163">
        <v>0.9798</v>
      </c>
      <c r="J8" s="164"/>
      <c r="K8" s="64"/>
      <c r="L8" s="64"/>
      <c r="M8" s="65" t="str">
        <f t="shared" si="0"/>
        <v/>
      </c>
      <c r="N8" s="72" t="str">
        <f t="shared" si="1"/>
        <v/>
      </c>
      <c r="O8" s="26" t="str">
        <f t="shared" si="2"/>
        <v/>
      </c>
      <c r="P8" s="27"/>
      <c r="Q8" s="127"/>
      <c r="R8" s="128"/>
      <c r="T8" s="128"/>
    </row>
    <row r="9" spans="1:20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/>
      <c r="K9" s="64"/>
      <c r="L9" s="64"/>
      <c r="M9" s="65" t="str">
        <f t="shared" si="0"/>
        <v/>
      </c>
      <c r="N9" s="72" t="str">
        <f t="shared" si="1"/>
        <v/>
      </c>
      <c r="O9" s="26" t="str">
        <f t="shared" si="2"/>
        <v/>
      </c>
      <c r="P9" s="27"/>
      <c r="Q9" s="127"/>
      <c r="R9" s="128"/>
      <c r="T9" s="128"/>
    </row>
    <row r="10" spans="1:20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/>
      <c r="Q10" s="127"/>
      <c r="R10" s="128"/>
      <c r="T10" s="128"/>
    </row>
    <row r="11" spans="1:20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  <c r="Q11" s="127"/>
      <c r="R11" s="128"/>
      <c r="T11" s="128"/>
    </row>
    <row r="12" spans="1:20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/>
      <c r="K12" s="64"/>
      <c r="L12" s="64"/>
      <c r="M12" s="65" t="str">
        <f t="shared" si="0"/>
        <v/>
      </c>
      <c r="N12" s="72" t="str">
        <f t="shared" si="1"/>
        <v/>
      </c>
      <c r="O12" s="26" t="str">
        <f t="shared" si="2"/>
        <v/>
      </c>
      <c r="P12" s="27"/>
      <c r="Q12" s="127"/>
      <c r="R12" s="128"/>
      <c r="T12" s="128"/>
    </row>
    <row r="13" spans="1:20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/>
      <c r="K13" s="64"/>
      <c r="L13" s="64"/>
      <c r="M13" s="65" t="str">
        <f t="shared" si="0"/>
        <v/>
      </c>
      <c r="N13" s="72" t="str">
        <f t="shared" si="1"/>
        <v/>
      </c>
      <c r="O13" s="26" t="str">
        <f t="shared" si="2"/>
        <v/>
      </c>
      <c r="P13" s="27"/>
      <c r="Q13" s="127"/>
      <c r="R13" s="128"/>
      <c r="T13" s="128"/>
    </row>
    <row r="14" spans="1:20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/>
      <c r="K14" s="64"/>
      <c r="L14" s="64"/>
      <c r="M14" s="65" t="str">
        <f t="shared" si="0"/>
        <v/>
      </c>
      <c r="N14" s="72" t="str">
        <f t="shared" si="1"/>
        <v/>
      </c>
      <c r="O14" s="26" t="str">
        <f t="shared" si="2"/>
        <v/>
      </c>
      <c r="P14" s="27"/>
      <c r="Q14" s="127"/>
      <c r="R14" s="128"/>
      <c r="T14" s="128"/>
    </row>
    <row r="15" spans="1:20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  <c r="Q15" s="127"/>
      <c r="R15" s="128"/>
      <c r="T15" s="128"/>
    </row>
    <row r="16" spans="1:20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  <c r="Q16" s="127"/>
      <c r="R16" s="128"/>
      <c r="T16" s="128"/>
    </row>
    <row r="17" spans="1:20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  <c r="Q17" s="127"/>
      <c r="R17" s="128"/>
      <c r="T17" s="128"/>
    </row>
    <row r="18" spans="1:20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164"/>
      <c r="K18" s="64"/>
      <c r="L18" s="64"/>
      <c r="M18" s="65" t="str">
        <f t="shared" si="0"/>
        <v/>
      </c>
      <c r="N18" s="72" t="str">
        <f t="shared" si="1"/>
        <v/>
      </c>
      <c r="O18" s="26" t="str">
        <f t="shared" si="2"/>
        <v/>
      </c>
      <c r="P18" s="27"/>
      <c r="Q18" s="127"/>
      <c r="R18" s="128"/>
      <c r="S18" s="129"/>
      <c r="T18" s="128"/>
    </row>
    <row r="19" spans="1:20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  <c r="Q19" s="127"/>
      <c r="R19" s="128"/>
      <c r="T19" s="128"/>
    </row>
    <row r="20" spans="1:20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  <c r="Q20" s="127"/>
      <c r="R20" s="128"/>
      <c r="T20" s="128"/>
    </row>
    <row r="21" spans="1:20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  <c r="Q21" s="127"/>
      <c r="R21" s="128"/>
      <c r="T21" s="128"/>
    </row>
    <row r="22" spans="1:20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  <c r="Q22" s="127"/>
      <c r="R22" s="128"/>
      <c r="S22" s="128"/>
      <c r="T22" s="128"/>
    </row>
    <row r="23" spans="1:20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  <c r="Q23" s="130"/>
      <c r="R23" s="128"/>
      <c r="T23" s="128"/>
    </row>
    <row r="24" spans="1:20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/>
      <c r="K24" s="64"/>
      <c r="L24" s="64"/>
      <c r="M24" s="65" t="str">
        <f t="shared" si="0"/>
        <v/>
      </c>
      <c r="N24" s="72" t="str">
        <f t="shared" si="1"/>
        <v/>
      </c>
      <c r="O24" s="26" t="str">
        <f t="shared" si="2"/>
        <v/>
      </c>
      <c r="P24" s="27"/>
      <c r="R24" s="128"/>
      <c r="T24" s="128"/>
    </row>
    <row r="25" spans="1:20" ht="25" customHeight="1" x14ac:dyDescent="0.2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1.0787</v>
      </c>
      <c r="H25" s="154">
        <v>1.0295000000000001</v>
      </c>
      <c r="I25" s="154">
        <v>1.0723</v>
      </c>
      <c r="J25" s="164"/>
      <c r="K25" s="64"/>
      <c r="L25" s="64"/>
      <c r="M25" s="65" t="str">
        <f t="shared" si="0"/>
        <v/>
      </c>
      <c r="N25" s="72" t="str">
        <f t="shared" si="1"/>
        <v/>
      </c>
      <c r="O25" s="26" t="str">
        <f t="shared" si="2"/>
        <v/>
      </c>
      <c r="P25" s="27"/>
      <c r="R25" s="128"/>
      <c r="T25" s="128"/>
    </row>
    <row r="26" spans="1:20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/>
      <c r="K26" s="64"/>
      <c r="L26" s="64"/>
      <c r="M26" s="65" t="str">
        <f t="shared" si="0"/>
        <v/>
      </c>
      <c r="N26" s="72" t="str">
        <f t="shared" si="1"/>
        <v/>
      </c>
      <c r="O26" s="26" t="str">
        <f t="shared" si="2"/>
        <v/>
      </c>
      <c r="P26" s="27"/>
      <c r="R26" s="128"/>
      <c r="T26" s="128"/>
    </row>
    <row r="27" spans="1:20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9" t="str">
        <f t="shared" si="0"/>
        <v/>
      </c>
      <c r="N27" s="72" t="str">
        <f t="shared" si="1"/>
        <v/>
      </c>
      <c r="O27" s="210" t="str">
        <f t="shared" si="2"/>
        <v/>
      </c>
      <c r="P27" s="27"/>
      <c r="R27" s="128"/>
      <c r="T27" s="128"/>
    </row>
    <row r="28" spans="1:20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16">
        <v>1.131</v>
      </c>
      <c r="H28" s="216">
        <v>1.0740000000000001</v>
      </c>
      <c r="I28" s="216">
        <v>1.1221000000000001</v>
      </c>
      <c r="J28" s="164"/>
      <c r="K28" s="64"/>
      <c r="L28" s="64"/>
      <c r="M28" s="65" t="str">
        <f t="shared" si="0"/>
        <v/>
      </c>
      <c r="N28" s="72" t="str">
        <f t="shared" si="1"/>
        <v/>
      </c>
      <c r="O28" s="26" t="str">
        <f t="shared" si="2"/>
        <v/>
      </c>
      <c r="P28" s="27"/>
    </row>
    <row r="29" spans="1:20" ht="25" customHeight="1" x14ac:dyDescent="0.2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216">
        <v>1.0685</v>
      </c>
      <c r="H29" s="216">
        <v>1.0284</v>
      </c>
      <c r="I29" s="216">
        <v>1.0550999999999999</v>
      </c>
      <c r="J29" s="164"/>
      <c r="K29" s="64"/>
      <c r="L29" s="64"/>
      <c r="M29" s="65" t="str">
        <f t="shared" si="0"/>
        <v/>
      </c>
      <c r="N29" s="72" t="str">
        <f t="shared" si="1"/>
        <v/>
      </c>
      <c r="O29" s="26" t="str">
        <f t="shared" si="2"/>
        <v/>
      </c>
      <c r="P29" s="27"/>
    </row>
    <row r="30" spans="1:20" ht="25" customHeight="1" x14ac:dyDescent="0.2">
      <c r="A30" s="235" t="s">
        <v>110</v>
      </c>
      <c r="B30" s="236">
        <v>10779</v>
      </c>
      <c r="C30" s="237" t="s">
        <v>169</v>
      </c>
      <c r="D30" s="236">
        <v>46662305</v>
      </c>
      <c r="E30" s="237" t="s">
        <v>85</v>
      </c>
      <c r="F30" s="237" t="s">
        <v>170</v>
      </c>
      <c r="G30" s="238">
        <v>1.0879000000000001</v>
      </c>
      <c r="H30" s="238">
        <v>1.0521</v>
      </c>
      <c r="I30" s="238">
        <v>1.0674999999999999</v>
      </c>
      <c r="J30" s="164"/>
      <c r="K30" s="64"/>
      <c r="L30" s="64"/>
      <c r="M30" s="65" t="str">
        <f t="shared" si="0"/>
        <v/>
      </c>
      <c r="N30" s="72" t="str">
        <f t="shared" si="1"/>
        <v/>
      </c>
      <c r="O30" s="26" t="str">
        <f t="shared" si="2"/>
        <v/>
      </c>
      <c r="P30" s="27"/>
    </row>
    <row r="31" spans="1:20" ht="30" customHeight="1" x14ac:dyDescent="0.2">
      <c r="A31" s="165" t="s">
        <v>176</v>
      </c>
      <c r="B31" s="158" t="s">
        <v>176</v>
      </c>
      <c r="C31" s="166" t="s">
        <v>81</v>
      </c>
      <c r="D31" s="167" t="s">
        <v>82</v>
      </c>
      <c r="E31" s="162" t="s">
        <v>175</v>
      </c>
      <c r="F31" s="162" t="s">
        <v>24</v>
      </c>
      <c r="G31" s="154">
        <v>1.0565</v>
      </c>
      <c r="H31" s="154">
        <v>1.0092000000000001</v>
      </c>
      <c r="I31" s="154">
        <v>1.0475000000000001</v>
      </c>
    </row>
  </sheetData>
  <pageMargins left="0" right="0" top="0.74803149606299213" bottom="0.74803149606299213" header="0.31496062992125984" footer="0.31496062992125984"/>
  <pageSetup paperSize="9" scale="61" orientation="landscape" copies="1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BAACF-01F6-CE49-8D23-5852CA14C557}">
  <sheetPr>
    <tabColor rgb="FFFFFF00"/>
    <pageSetUpPr fitToPage="1"/>
  </sheetPr>
  <dimension ref="A1:P30"/>
  <sheetViews>
    <sheetView topLeftCell="A12" zoomScaleNormal="100" workbookViewId="0">
      <selection activeCell="P5" sqref="P5:P30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6" max="16" width="10.6640625" style="76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88" t="s">
        <v>172</v>
      </c>
      <c r="C2" s="239"/>
      <c r="D2" s="88"/>
      <c r="E2" s="137"/>
      <c r="F2" s="8" t="s">
        <v>1</v>
      </c>
      <c r="G2" s="9">
        <v>17</v>
      </c>
      <c r="H2" s="9"/>
      <c r="I2" s="10" t="s">
        <v>2</v>
      </c>
      <c r="J2" s="201">
        <v>45468</v>
      </c>
      <c r="K2" s="138"/>
      <c r="L2" s="11" t="s">
        <v>171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/>
      <c r="K6" s="64"/>
      <c r="L6" s="64"/>
      <c r="M6" s="65" t="str">
        <f t="shared" ref="M6:M30" si="0">IF(L6="","",L6-K6)</f>
        <v/>
      </c>
      <c r="N6" s="72" t="str">
        <f t="shared" ref="N6:N30" si="1">IF(L6="","",SUM((HOUR(M6)*3600))+(MINUTE(M6)*60)+(SECOND(M6)))</f>
        <v/>
      </c>
      <c r="O6" s="26" t="str">
        <f t="shared" ref="O6:O30" si="2">IF(J6="","",N6*J6)</f>
        <v/>
      </c>
      <c r="P6" s="27">
        <v>7</v>
      </c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/>
      <c r="K7" s="64"/>
      <c r="L7" s="64"/>
      <c r="M7" s="65" t="str">
        <f t="shared" si="0"/>
        <v/>
      </c>
      <c r="N7" s="72" t="str">
        <f t="shared" si="1"/>
        <v/>
      </c>
      <c r="O7" s="26" t="str">
        <f t="shared" si="2"/>
        <v/>
      </c>
      <c r="P7" s="27">
        <v>3</v>
      </c>
    </row>
    <row r="8" spans="1:16" ht="25" customHeight="1" x14ac:dyDescent="0.2">
      <c r="A8" s="165">
        <v>2019</v>
      </c>
      <c r="B8" s="158">
        <v>5895</v>
      </c>
      <c r="C8" s="166" t="s">
        <v>81</v>
      </c>
      <c r="D8" s="167" t="s">
        <v>82</v>
      </c>
      <c r="E8" s="161" t="s">
        <v>105</v>
      </c>
      <c r="F8" s="162" t="s">
        <v>24</v>
      </c>
      <c r="G8" s="163">
        <v>0.98880000000000001</v>
      </c>
      <c r="H8" s="163">
        <v>0.95309999999999995</v>
      </c>
      <c r="I8" s="163">
        <v>0.9798</v>
      </c>
      <c r="J8" s="164"/>
      <c r="K8" s="64"/>
      <c r="L8" s="64"/>
      <c r="M8" s="65" t="str">
        <f t="shared" si="0"/>
        <v/>
      </c>
      <c r="N8" s="72" t="str">
        <f t="shared" si="1"/>
        <v/>
      </c>
      <c r="O8" s="26" t="str">
        <f t="shared" si="2"/>
        <v/>
      </c>
      <c r="P8" s="27">
        <v>5</v>
      </c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/>
      <c r="K9" s="64"/>
      <c r="L9" s="64"/>
      <c r="M9" s="65" t="str">
        <f t="shared" si="0"/>
        <v/>
      </c>
      <c r="N9" s="72" t="str">
        <f t="shared" si="1"/>
        <v/>
      </c>
      <c r="O9" s="26" t="str">
        <f t="shared" si="2"/>
        <v/>
      </c>
      <c r="P9" s="27">
        <v>4</v>
      </c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>
        <v>9</v>
      </c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/>
      <c r="K12" s="64"/>
      <c r="L12" s="64"/>
      <c r="M12" s="65" t="str">
        <f t="shared" si="0"/>
        <v/>
      </c>
      <c r="N12" s="72" t="str">
        <f t="shared" si="1"/>
        <v/>
      </c>
      <c r="O12" s="26" t="str">
        <f t="shared" si="2"/>
        <v/>
      </c>
      <c r="P12" s="27"/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/>
      <c r="K13" s="64"/>
      <c r="L13" s="64"/>
      <c r="M13" s="65" t="str">
        <f t="shared" si="0"/>
        <v/>
      </c>
      <c r="N13" s="72" t="str">
        <f t="shared" si="1"/>
        <v/>
      </c>
      <c r="O13" s="26" t="str">
        <f t="shared" si="2"/>
        <v/>
      </c>
      <c r="P13" s="27"/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/>
      <c r="K14" s="64"/>
      <c r="L14" s="64"/>
      <c r="M14" s="65" t="str">
        <f t="shared" si="0"/>
        <v/>
      </c>
      <c r="N14" s="72" t="str">
        <f t="shared" si="1"/>
        <v/>
      </c>
      <c r="O14" s="26" t="str">
        <f t="shared" si="2"/>
        <v/>
      </c>
      <c r="P14" s="27">
        <v>8</v>
      </c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</row>
    <row r="17" spans="1:16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</row>
    <row r="18" spans="1:16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164"/>
      <c r="K18" s="64"/>
      <c r="L18" s="64"/>
      <c r="M18" s="65" t="str">
        <f t="shared" si="0"/>
        <v/>
      </c>
      <c r="N18" s="72" t="str">
        <f t="shared" si="1"/>
        <v/>
      </c>
      <c r="O18" s="26" t="str">
        <f t="shared" si="2"/>
        <v/>
      </c>
      <c r="P18" s="27"/>
    </row>
    <row r="19" spans="1:16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</row>
    <row r="20" spans="1:16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</row>
    <row r="21" spans="1:16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</row>
    <row r="22" spans="1:16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</row>
    <row r="23" spans="1:16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</row>
    <row r="24" spans="1:16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/>
      <c r="K24" s="64"/>
      <c r="L24" s="64"/>
      <c r="M24" s="65" t="str">
        <f t="shared" si="0"/>
        <v/>
      </c>
      <c r="N24" s="72" t="str">
        <f t="shared" si="1"/>
        <v/>
      </c>
      <c r="O24" s="26" t="str">
        <f t="shared" si="2"/>
        <v/>
      </c>
      <c r="P24" s="27">
        <v>10</v>
      </c>
    </row>
    <row r="25" spans="1:16" ht="25" customHeight="1" x14ac:dyDescent="0.2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1.0787</v>
      </c>
      <c r="H25" s="154">
        <v>1.0295000000000001</v>
      </c>
      <c r="I25" s="154">
        <v>1.0723</v>
      </c>
      <c r="J25" s="164"/>
      <c r="K25" s="64"/>
      <c r="L25" s="64"/>
      <c r="M25" s="65" t="str">
        <f t="shared" si="0"/>
        <v/>
      </c>
      <c r="N25" s="72" t="str">
        <f t="shared" si="1"/>
        <v/>
      </c>
      <c r="O25" s="26" t="str">
        <f t="shared" si="2"/>
        <v/>
      </c>
      <c r="P25" s="27">
        <v>2</v>
      </c>
    </row>
    <row r="26" spans="1:16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/>
      <c r="K26" s="64"/>
      <c r="L26" s="64"/>
      <c r="M26" s="65" t="str">
        <f t="shared" si="0"/>
        <v/>
      </c>
      <c r="N26" s="72" t="str">
        <f t="shared" si="1"/>
        <v/>
      </c>
      <c r="O26" s="26" t="str">
        <f t="shared" si="2"/>
        <v/>
      </c>
      <c r="P26" s="27">
        <v>1</v>
      </c>
    </row>
    <row r="27" spans="1:16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9" t="str">
        <f t="shared" si="0"/>
        <v/>
      </c>
      <c r="N27" s="72" t="str">
        <f t="shared" si="1"/>
        <v/>
      </c>
      <c r="O27" s="210" t="str">
        <f t="shared" si="2"/>
        <v/>
      </c>
      <c r="P27" s="27"/>
    </row>
    <row r="28" spans="1:16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16">
        <v>1.131</v>
      </c>
      <c r="H28" s="216">
        <v>1.0740000000000001</v>
      </c>
      <c r="I28" s="216">
        <v>1.1221000000000001</v>
      </c>
      <c r="J28" s="164"/>
      <c r="K28" s="64"/>
      <c r="L28" s="64"/>
      <c r="M28" s="65" t="str">
        <f t="shared" si="0"/>
        <v/>
      </c>
      <c r="N28" s="72" t="str">
        <f t="shared" si="1"/>
        <v/>
      </c>
      <c r="O28" s="26" t="str">
        <f t="shared" si="2"/>
        <v/>
      </c>
      <c r="P28" s="27"/>
    </row>
    <row r="29" spans="1:16" ht="25" customHeight="1" x14ac:dyDescent="0.2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216">
        <v>1.0685</v>
      </c>
      <c r="H29" s="216">
        <v>1.0284</v>
      </c>
      <c r="I29" s="216">
        <v>1.0550999999999999</v>
      </c>
      <c r="J29" s="164"/>
      <c r="K29" s="64"/>
      <c r="L29" s="64"/>
      <c r="M29" s="65" t="str">
        <f t="shared" si="0"/>
        <v/>
      </c>
      <c r="N29" s="72" t="str">
        <f t="shared" si="1"/>
        <v/>
      </c>
      <c r="O29" s="26" t="str">
        <f t="shared" si="2"/>
        <v/>
      </c>
      <c r="P29" s="27"/>
    </row>
    <row r="30" spans="1:16" ht="25" customHeight="1" x14ac:dyDescent="0.2">
      <c r="A30" s="235" t="s">
        <v>110</v>
      </c>
      <c r="B30" s="236">
        <v>10779</v>
      </c>
      <c r="C30" s="237" t="s">
        <v>169</v>
      </c>
      <c r="D30" s="236">
        <v>46662305</v>
      </c>
      <c r="E30" s="237" t="s">
        <v>85</v>
      </c>
      <c r="F30" s="237" t="s">
        <v>170</v>
      </c>
      <c r="G30" s="238">
        <v>1.0879000000000001</v>
      </c>
      <c r="H30" s="238">
        <v>1.0521</v>
      </c>
      <c r="I30" s="238">
        <v>1.0674999999999999</v>
      </c>
      <c r="J30" s="164"/>
      <c r="K30" s="64"/>
      <c r="L30" s="64"/>
      <c r="M30" s="65" t="str">
        <f t="shared" si="0"/>
        <v/>
      </c>
      <c r="N30" s="72" t="str">
        <f t="shared" si="1"/>
        <v/>
      </c>
      <c r="O30" s="26" t="str">
        <f t="shared" si="2"/>
        <v/>
      </c>
      <c r="P30" s="27">
        <v>6</v>
      </c>
    </row>
  </sheetData>
  <pageMargins left="0" right="0" top="0.74803149606299213" bottom="0.74803149606299213" header="0.31496062992125984" footer="0.31496062992125984"/>
  <pageSetup paperSize="9" scale="5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03A88-3AED-814E-8F7F-9817E16035BF}">
  <sheetPr>
    <tabColor theme="4" tint="0.59999389629810485"/>
    <pageSetUpPr fitToPage="1"/>
  </sheetPr>
  <dimension ref="A1:P30"/>
  <sheetViews>
    <sheetView topLeftCell="A13" zoomScaleNormal="100" workbookViewId="0">
      <selection activeCell="E2" sqref="E2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6" max="16" width="10.6640625" style="76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9"/>
      <c r="C2" s="239"/>
      <c r="D2" s="88"/>
      <c r="E2" s="137"/>
      <c r="F2" s="8" t="s">
        <v>1</v>
      </c>
      <c r="G2" s="9">
        <v>2</v>
      </c>
      <c r="H2" s="9"/>
      <c r="I2" s="10" t="s">
        <v>2</v>
      </c>
      <c r="J2" s="201">
        <v>45475</v>
      </c>
      <c r="K2" s="138"/>
      <c r="L2" s="11" t="s">
        <v>171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>
        <f>G6</f>
        <v>0.98450000000000004</v>
      </c>
      <c r="K6" s="64">
        <v>0.75</v>
      </c>
      <c r="L6" s="64">
        <v>0.80045138888888889</v>
      </c>
      <c r="M6" s="65">
        <f t="shared" ref="M6:M30" si="0">IF(L6="","",L6-K6)</f>
        <v>5.0451388888888893E-2</v>
      </c>
      <c r="N6" s="72">
        <f t="shared" ref="N6:N30" si="1">IF(L6="","",SUM((HOUR(M6)*3600))+(MINUTE(M6)*60)+(SECOND(M6)))</f>
        <v>4359</v>
      </c>
      <c r="O6" s="26">
        <f t="shared" ref="O6:O30" si="2">IF(J6="","",N6*J6)</f>
        <v>4291.4355000000005</v>
      </c>
      <c r="P6" s="27">
        <v>3</v>
      </c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>
        <f t="shared" ref="J7" si="3">G7</f>
        <v>0.9839</v>
      </c>
      <c r="K7" s="64">
        <v>0.75</v>
      </c>
      <c r="L7" s="64">
        <v>0.80021990740740745</v>
      </c>
      <c r="M7" s="65">
        <f t="shared" si="0"/>
        <v>5.0219907407407449E-2</v>
      </c>
      <c r="N7" s="72">
        <f t="shared" si="1"/>
        <v>4339</v>
      </c>
      <c r="O7" s="26">
        <f t="shared" si="2"/>
        <v>4269.1421</v>
      </c>
      <c r="P7" s="27">
        <v>2</v>
      </c>
    </row>
    <row r="8" spans="1:16" ht="25" customHeight="1" x14ac:dyDescent="0.2">
      <c r="A8" s="165">
        <v>2019</v>
      </c>
      <c r="B8" s="158">
        <v>5895</v>
      </c>
      <c r="C8" s="166" t="s">
        <v>81</v>
      </c>
      <c r="D8" s="167" t="s">
        <v>82</v>
      </c>
      <c r="E8" s="161" t="s">
        <v>105</v>
      </c>
      <c r="F8" s="162" t="s">
        <v>24</v>
      </c>
      <c r="G8" s="163">
        <v>0.98880000000000001</v>
      </c>
      <c r="H8" s="163">
        <v>0.95309999999999995</v>
      </c>
      <c r="I8" s="163">
        <v>0.9798</v>
      </c>
      <c r="J8" s="164"/>
      <c r="K8" s="64"/>
      <c r="L8" s="64"/>
      <c r="M8" s="65" t="str">
        <f t="shared" si="0"/>
        <v/>
      </c>
      <c r="N8" s="72" t="str">
        <f t="shared" si="1"/>
        <v/>
      </c>
      <c r="O8" s="26" t="str">
        <f t="shared" si="2"/>
        <v/>
      </c>
      <c r="P8" s="27"/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>
        <f>G9</f>
        <v>0.98540000000000005</v>
      </c>
      <c r="K9" s="64">
        <v>0.75</v>
      </c>
      <c r="L9" s="64">
        <v>0.80376157407407411</v>
      </c>
      <c r="M9" s="65">
        <f t="shared" si="0"/>
        <v>5.3761574074074114E-2</v>
      </c>
      <c r="N9" s="72">
        <f t="shared" si="1"/>
        <v>4645</v>
      </c>
      <c r="O9" s="26">
        <f t="shared" si="2"/>
        <v>4577.183</v>
      </c>
      <c r="P9" s="27">
        <v>5</v>
      </c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/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/>
      <c r="K12" s="64"/>
      <c r="L12" s="64"/>
      <c r="M12" s="65" t="str">
        <f t="shared" si="0"/>
        <v/>
      </c>
      <c r="N12" s="72" t="str">
        <f t="shared" si="1"/>
        <v/>
      </c>
      <c r="O12" s="26" t="str">
        <f t="shared" si="2"/>
        <v/>
      </c>
      <c r="P12" s="27"/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/>
      <c r="K13" s="64"/>
      <c r="L13" s="64"/>
      <c r="M13" s="65" t="str">
        <f t="shared" si="0"/>
        <v/>
      </c>
      <c r="N13" s="72" t="str">
        <f t="shared" si="1"/>
        <v/>
      </c>
      <c r="O13" s="26" t="str">
        <f t="shared" si="2"/>
        <v/>
      </c>
      <c r="P13" s="27"/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>
        <f>I14</f>
        <v>1.0289999999999999</v>
      </c>
      <c r="K14" s="64">
        <v>0.75</v>
      </c>
      <c r="L14" s="64">
        <v>0.79962962962962958</v>
      </c>
      <c r="M14" s="65">
        <f t="shared" si="0"/>
        <v>4.9629629629629579E-2</v>
      </c>
      <c r="N14" s="72">
        <f t="shared" si="1"/>
        <v>4288</v>
      </c>
      <c r="O14" s="26">
        <f t="shared" si="2"/>
        <v>4412.3519999999999</v>
      </c>
      <c r="P14" s="27">
        <v>4</v>
      </c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</row>
    <row r="17" spans="1:16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</row>
    <row r="18" spans="1:16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164"/>
      <c r="K18" s="64"/>
      <c r="L18" s="64"/>
      <c r="M18" s="65" t="str">
        <f t="shared" si="0"/>
        <v/>
      </c>
      <c r="N18" s="72" t="str">
        <f t="shared" si="1"/>
        <v/>
      </c>
      <c r="O18" s="26" t="str">
        <f t="shared" si="2"/>
        <v/>
      </c>
      <c r="P18" s="27"/>
    </row>
    <row r="19" spans="1:16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</row>
    <row r="20" spans="1:16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</row>
    <row r="21" spans="1:16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</row>
    <row r="22" spans="1:16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</row>
    <row r="23" spans="1:16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</row>
    <row r="24" spans="1:16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/>
      <c r="K24" s="64"/>
      <c r="L24" s="64"/>
      <c r="M24" s="65" t="str">
        <f t="shared" si="0"/>
        <v/>
      </c>
      <c r="N24" s="72" t="str">
        <f t="shared" si="1"/>
        <v/>
      </c>
      <c r="O24" s="26" t="str">
        <f t="shared" si="2"/>
        <v/>
      </c>
      <c r="P24" s="27"/>
    </row>
    <row r="25" spans="1:16" ht="25" customHeight="1" x14ac:dyDescent="0.2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1.0787</v>
      </c>
      <c r="H25" s="154">
        <v>1.0295000000000001</v>
      </c>
      <c r="I25" s="154">
        <v>1.0723</v>
      </c>
      <c r="J25" s="164"/>
      <c r="K25" s="64"/>
      <c r="L25" s="64"/>
      <c r="M25" s="65" t="str">
        <f t="shared" si="0"/>
        <v/>
      </c>
      <c r="N25" s="72" t="str">
        <f t="shared" si="1"/>
        <v/>
      </c>
      <c r="O25" s="26" t="str">
        <f t="shared" si="2"/>
        <v/>
      </c>
      <c r="P25" s="27"/>
    </row>
    <row r="26" spans="1:16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>
        <f>H26</f>
        <v>0.90190000000000003</v>
      </c>
      <c r="K26" s="64">
        <v>0.75</v>
      </c>
      <c r="L26" s="64">
        <v>0.8039236111111111</v>
      </c>
      <c r="M26" s="65">
        <f t="shared" si="0"/>
        <v>5.3923611111111103E-2</v>
      </c>
      <c r="N26" s="72">
        <f t="shared" si="1"/>
        <v>4659</v>
      </c>
      <c r="O26" s="26">
        <f t="shared" si="2"/>
        <v>4201.9521000000004</v>
      </c>
      <c r="P26" s="27">
        <v>1</v>
      </c>
    </row>
    <row r="27" spans="1:16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9" t="str">
        <f t="shared" si="0"/>
        <v/>
      </c>
      <c r="N27" s="72" t="str">
        <f t="shared" si="1"/>
        <v/>
      </c>
      <c r="O27" s="210" t="str">
        <f t="shared" si="2"/>
        <v/>
      </c>
      <c r="P27" s="27"/>
    </row>
    <row r="28" spans="1:16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16">
        <v>1.131</v>
      </c>
      <c r="H28" s="216">
        <v>1.0740000000000001</v>
      </c>
      <c r="I28" s="216">
        <v>1.1221000000000001</v>
      </c>
      <c r="J28" s="164"/>
      <c r="K28" s="64"/>
      <c r="L28" s="64"/>
      <c r="M28" s="65" t="str">
        <f t="shared" si="0"/>
        <v/>
      </c>
      <c r="N28" s="72" t="str">
        <f t="shared" si="1"/>
        <v/>
      </c>
      <c r="O28" s="26" t="str">
        <f t="shared" si="2"/>
        <v/>
      </c>
      <c r="P28" s="27"/>
    </row>
    <row r="29" spans="1:16" ht="25" customHeight="1" x14ac:dyDescent="0.2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216">
        <v>1.0685</v>
      </c>
      <c r="H29" s="216">
        <v>1.0284</v>
      </c>
      <c r="I29" s="216">
        <v>1.0550999999999999</v>
      </c>
      <c r="J29" s="164"/>
      <c r="K29" s="64"/>
      <c r="L29" s="64"/>
      <c r="M29" s="65" t="str">
        <f t="shared" si="0"/>
        <v/>
      </c>
      <c r="N29" s="72" t="str">
        <f t="shared" si="1"/>
        <v/>
      </c>
      <c r="O29" s="26" t="str">
        <f t="shared" si="2"/>
        <v/>
      </c>
      <c r="P29" s="27"/>
    </row>
    <row r="30" spans="1:16" ht="25" customHeight="1" x14ac:dyDescent="0.2">
      <c r="A30" s="235" t="s">
        <v>110</v>
      </c>
      <c r="B30" s="236">
        <v>10779</v>
      </c>
      <c r="C30" s="237" t="s">
        <v>169</v>
      </c>
      <c r="D30" s="236">
        <v>46662305</v>
      </c>
      <c r="E30" s="237" t="s">
        <v>85</v>
      </c>
      <c r="F30" s="237" t="s">
        <v>170</v>
      </c>
      <c r="G30" s="238">
        <v>1.0879000000000001</v>
      </c>
      <c r="H30" s="238">
        <v>1.0521</v>
      </c>
      <c r="I30" s="238">
        <v>1.0674999999999999</v>
      </c>
      <c r="J30" s="164"/>
      <c r="K30" s="64"/>
      <c r="L30" s="64"/>
      <c r="M30" s="65" t="str">
        <f t="shared" si="0"/>
        <v/>
      </c>
      <c r="N30" s="72" t="str">
        <f t="shared" si="1"/>
        <v/>
      </c>
      <c r="O30" s="26" t="str">
        <f t="shared" si="2"/>
        <v/>
      </c>
      <c r="P30" s="27"/>
    </row>
  </sheetData>
  <pageMargins left="0" right="0" top="0.74803149606299213" bottom="0.74803149606299213" header="0.31496062992125984" footer="0.31496062992125984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D770A-E4DC-F248-9A29-11FAD52334E1}">
  <sheetPr>
    <tabColor theme="4" tint="0.59999389629810485"/>
    <pageSetUpPr fitToPage="1"/>
  </sheetPr>
  <dimension ref="A1:P30"/>
  <sheetViews>
    <sheetView topLeftCell="A13" zoomScaleNormal="100" workbookViewId="0">
      <selection activeCell="A8" sqref="A8:I8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9"/>
      <c r="C2" s="239"/>
      <c r="D2" s="88"/>
      <c r="E2" s="137"/>
      <c r="F2" s="8" t="s">
        <v>1</v>
      </c>
      <c r="G2" s="9">
        <v>4</v>
      </c>
      <c r="H2" s="9"/>
      <c r="I2" s="10" t="s">
        <v>2</v>
      </c>
      <c r="J2" s="201">
        <v>45482</v>
      </c>
      <c r="K2" s="138"/>
      <c r="L2" s="11" t="s">
        <v>171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>
        <f>G6</f>
        <v>0.98450000000000004</v>
      </c>
      <c r="K6" s="64">
        <v>0.75</v>
      </c>
      <c r="L6" s="64">
        <v>0.79649305555555561</v>
      </c>
      <c r="M6" s="65">
        <f t="shared" ref="M6:M30" si="0">IF(L6="","",L6-K6)</f>
        <v>4.6493055555555607E-2</v>
      </c>
      <c r="N6" s="72">
        <f t="shared" ref="N6:N30" si="1">IF(L6="","",SUM((HOUR(M6)*3600))+(MINUTE(M6)*60)+(SECOND(M6)))</f>
        <v>4017</v>
      </c>
      <c r="O6" s="26">
        <f t="shared" ref="O6:O30" si="2">IF(J6="","",N6*J6)</f>
        <v>3954.7365</v>
      </c>
      <c r="P6" s="27">
        <v>4</v>
      </c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>
        <f>G7</f>
        <v>0.9839</v>
      </c>
      <c r="K7" s="64">
        <v>0.75</v>
      </c>
      <c r="L7" s="64">
        <v>0.79562500000000003</v>
      </c>
      <c r="M7" s="65">
        <f t="shared" si="0"/>
        <v>4.5625000000000027E-2</v>
      </c>
      <c r="N7" s="72">
        <f t="shared" si="1"/>
        <v>3942</v>
      </c>
      <c r="O7" s="26">
        <f t="shared" si="2"/>
        <v>3878.5338000000002</v>
      </c>
      <c r="P7" s="27">
        <v>3</v>
      </c>
    </row>
    <row r="8" spans="1:16" ht="25" customHeight="1" x14ac:dyDescent="0.2">
      <c r="A8" s="165" t="s">
        <v>176</v>
      </c>
      <c r="B8" s="158" t="s">
        <v>176</v>
      </c>
      <c r="C8" s="166" t="s">
        <v>81</v>
      </c>
      <c r="D8" s="167" t="s">
        <v>82</v>
      </c>
      <c r="E8" s="162" t="s">
        <v>175</v>
      </c>
      <c r="F8" s="162" t="s">
        <v>24</v>
      </c>
      <c r="G8" s="154">
        <v>1.0565</v>
      </c>
      <c r="H8" s="154">
        <v>1.0092000000000001</v>
      </c>
      <c r="I8" s="154">
        <v>1.0475000000000001</v>
      </c>
      <c r="J8" s="164">
        <f>I8</f>
        <v>1.0475000000000001</v>
      </c>
      <c r="K8" s="64">
        <v>0.75</v>
      </c>
      <c r="L8" s="64">
        <v>0.80121527777777779</v>
      </c>
      <c r="M8" s="65">
        <f t="shared" si="0"/>
        <v>5.121527777777779E-2</v>
      </c>
      <c r="N8" s="72">
        <f t="shared" si="1"/>
        <v>4425</v>
      </c>
      <c r="O8" s="26">
        <f t="shared" si="2"/>
        <v>4635.1875</v>
      </c>
      <c r="P8" s="27">
        <v>10</v>
      </c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>
        <f>G9</f>
        <v>0.98540000000000005</v>
      </c>
      <c r="K9" s="64">
        <v>0.75</v>
      </c>
      <c r="L9" s="64">
        <v>0.79895833333333333</v>
      </c>
      <c r="M9" s="65">
        <f t="shared" si="0"/>
        <v>4.8958333333333326E-2</v>
      </c>
      <c r="N9" s="72">
        <f t="shared" si="1"/>
        <v>4230</v>
      </c>
      <c r="O9" s="26">
        <f t="shared" si="2"/>
        <v>4168.2420000000002</v>
      </c>
      <c r="P9" s="27">
        <v>7</v>
      </c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>
        <f>H10</f>
        <v>0.94740000000000002</v>
      </c>
      <c r="K10" s="64">
        <v>0.75</v>
      </c>
      <c r="L10" s="64">
        <v>0.80208333333333337</v>
      </c>
      <c r="M10" s="65">
        <f t="shared" si="0"/>
        <v>5.208333333333337E-2</v>
      </c>
      <c r="N10" s="72">
        <f t="shared" si="1"/>
        <v>4500</v>
      </c>
      <c r="O10" s="26">
        <f t="shared" si="2"/>
        <v>4263.3</v>
      </c>
      <c r="P10" s="27">
        <v>9</v>
      </c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>
        <f>H12</f>
        <v>0.95779999999999998</v>
      </c>
      <c r="K12" s="64">
        <v>0.75</v>
      </c>
      <c r="L12" s="64">
        <v>0.79606481481481484</v>
      </c>
      <c r="M12" s="65">
        <f t="shared" si="0"/>
        <v>4.6064814814814836E-2</v>
      </c>
      <c r="N12" s="72">
        <f t="shared" si="1"/>
        <v>3980</v>
      </c>
      <c r="O12" s="26">
        <f t="shared" si="2"/>
        <v>3812.0439999999999</v>
      </c>
      <c r="P12" s="27">
        <v>2</v>
      </c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>
        <f>H13</f>
        <v>0.91930000000000001</v>
      </c>
      <c r="K13" s="64">
        <v>0.75</v>
      </c>
      <c r="L13" s="64">
        <v>0.79797453703703702</v>
      </c>
      <c r="M13" s="65">
        <f t="shared" si="0"/>
        <v>4.7974537037037024E-2</v>
      </c>
      <c r="N13" s="72">
        <f t="shared" si="1"/>
        <v>4145</v>
      </c>
      <c r="O13" s="26">
        <f t="shared" si="2"/>
        <v>3810.4985000000001</v>
      </c>
      <c r="P13" s="27">
        <v>1</v>
      </c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>
        <f>G14</f>
        <v>1.0442</v>
      </c>
      <c r="K14" s="64">
        <v>0.75</v>
      </c>
      <c r="L14" s="64">
        <v>0.79658564814814814</v>
      </c>
      <c r="M14" s="65">
        <f t="shared" si="0"/>
        <v>4.658564814814814E-2</v>
      </c>
      <c r="N14" s="72">
        <f t="shared" si="1"/>
        <v>4025</v>
      </c>
      <c r="O14" s="26">
        <f t="shared" si="2"/>
        <v>4202.9049999999997</v>
      </c>
      <c r="P14" s="27">
        <v>8</v>
      </c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</row>
    <row r="17" spans="1:16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</row>
    <row r="18" spans="1:16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164"/>
      <c r="K18" s="64"/>
      <c r="L18" s="64"/>
      <c r="M18" s="65" t="str">
        <f t="shared" si="0"/>
        <v/>
      </c>
      <c r="N18" s="72" t="str">
        <f t="shared" si="1"/>
        <v/>
      </c>
      <c r="O18" s="26" t="str">
        <f t="shared" si="2"/>
        <v/>
      </c>
      <c r="P18" s="27"/>
    </row>
    <row r="19" spans="1:16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</row>
    <row r="20" spans="1:16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</row>
    <row r="21" spans="1:16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</row>
    <row r="22" spans="1:16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</row>
    <row r="23" spans="1:16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</row>
    <row r="24" spans="1:16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/>
      <c r="K24" s="64"/>
      <c r="L24" s="64"/>
      <c r="M24" s="65" t="str">
        <f t="shared" si="0"/>
        <v/>
      </c>
      <c r="N24" s="72" t="str">
        <f t="shared" si="1"/>
        <v/>
      </c>
      <c r="O24" s="26" t="str">
        <f t="shared" si="2"/>
        <v/>
      </c>
      <c r="P24" s="27"/>
    </row>
    <row r="25" spans="1:16" ht="25" customHeight="1" x14ac:dyDescent="0.2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1.0787</v>
      </c>
      <c r="H25" s="154">
        <v>1.0295000000000001</v>
      </c>
      <c r="I25" s="154">
        <v>1.0723</v>
      </c>
      <c r="J25" s="164"/>
      <c r="K25" s="64"/>
      <c r="L25" s="64"/>
      <c r="M25" s="65" t="str">
        <f t="shared" si="0"/>
        <v/>
      </c>
      <c r="N25" s="72" t="str">
        <f t="shared" si="1"/>
        <v/>
      </c>
      <c r="O25" s="26" t="str">
        <f t="shared" si="2"/>
        <v/>
      </c>
      <c r="P25" s="27"/>
    </row>
    <row r="26" spans="1:16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>
        <f>H26</f>
        <v>0.90190000000000003</v>
      </c>
      <c r="K26" s="64">
        <v>0.75</v>
      </c>
      <c r="L26" s="64">
        <v>0.80109953703703707</v>
      </c>
      <c r="M26" s="65">
        <f t="shared" si="0"/>
        <v>5.1099537037037068E-2</v>
      </c>
      <c r="N26" s="72">
        <f t="shared" si="1"/>
        <v>4415</v>
      </c>
      <c r="O26" s="26">
        <f t="shared" si="2"/>
        <v>3981.8885</v>
      </c>
      <c r="P26" s="27">
        <v>5</v>
      </c>
    </row>
    <row r="27" spans="1:16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9" t="str">
        <f t="shared" si="0"/>
        <v/>
      </c>
      <c r="N27" s="72" t="str">
        <f t="shared" si="1"/>
        <v/>
      </c>
      <c r="O27" s="210" t="str">
        <f t="shared" si="2"/>
        <v/>
      </c>
      <c r="P27" s="27"/>
    </row>
    <row r="28" spans="1:16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16">
        <v>1.131</v>
      </c>
      <c r="H28" s="216">
        <v>1.0740000000000001</v>
      </c>
      <c r="I28" s="216">
        <v>1.1221000000000001</v>
      </c>
      <c r="J28" s="164"/>
      <c r="K28" s="64"/>
      <c r="L28" s="64"/>
      <c r="M28" s="65" t="str">
        <f t="shared" si="0"/>
        <v/>
      </c>
      <c r="N28" s="72" t="str">
        <f t="shared" si="1"/>
        <v/>
      </c>
      <c r="O28" s="26" t="str">
        <f t="shared" si="2"/>
        <v/>
      </c>
      <c r="P28" s="27"/>
    </row>
    <row r="29" spans="1:16" ht="25" customHeight="1" x14ac:dyDescent="0.2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216">
        <v>1.0685</v>
      </c>
      <c r="H29" s="216">
        <v>1.0284</v>
      </c>
      <c r="I29" s="216">
        <v>1.0550999999999999</v>
      </c>
      <c r="J29" s="164"/>
      <c r="K29" s="64"/>
      <c r="L29" s="64"/>
      <c r="M29" s="65" t="str">
        <f t="shared" si="0"/>
        <v/>
      </c>
      <c r="N29" s="72" t="str">
        <f t="shared" si="1"/>
        <v/>
      </c>
      <c r="O29" s="26" t="str">
        <f t="shared" si="2"/>
        <v/>
      </c>
      <c r="P29" s="27"/>
    </row>
    <row r="30" spans="1:16" ht="25" customHeight="1" x14ac:dyDescent="0.2">
      <c r="A30" s="235" t="s">
        <v>110</v>
      </c>
      <c r="B30" s="236">
        <v>10779</v>
      </c>
      <c r="C30" s="237" t="s">
        <v>169</v>
      </c>
      <c r="D30" s="236">
        <v>46662305</v>
      </c>
      <c r="E30" s="237" t="s">
        <v>85</v>
      </c>
      <c r="F30" s="237" t="s">
        <v>170</v>
      </c>
      <c r="G30" s="238">
        <v>1.0879000000000001</v>
      </c>
      <c r="H30" s="238">
        <v>1.0521</v>
      </c>
      <c r="I30" s="238">
        <v>1.0674999999999999</v>
      </c>
      <c r="J30" s="164">
        <f>G30</f>
        <v>1.0879000000000001</v>
      </c>
      <c r="K30" s="64">
        <v>0.75</v>
      </c>
      <c r="L30" s="64">
        <v>0.79336805555555556</v>
      </c>
      <c r="M30" s="65">
        <f t="shared" si="0"/>
        <v>4.3368055555555562E-2</v>
      </c>
      <c r="N30" s="72">
        <f t="shared" si="1"/>
        <v>3747</v>
      </c>
      <c r="O30" s="26">
        <f t="shared" si="2"/>
        <v>4076.3613000000005</v>
      </c>
      <c r="P30" s="27">
        <v>6</v>
      </c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1562C-14AF-F441-8716-019CB8B8CE47}">
  <sheetPr>
    <tabColor theme="4" tint="0.59999389629810485"/>
    <pageSetUpPr fitToPage="1"/>
  </sheetPr>
  <dimension ref="A1:P31"/>
  <sheetViews>
    <sheetView topLeftCell="A9" zoomScaleNormal="100" workbookViewId="0">
      <selection activeCell="G8" sqref="G8:I8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9"/>
      <c r="C2" s="239"/>
      <c r="D2" s="88"/>
      <c r="E2" s="137"/>
      <c r="F2" s="8" t="s">
        <v>1</v>
      </c>
      <c r="G2" s="9">
        <v>9</v>
      </c>
      <c r="H2" s="9"/>
      <c r="I2" s="10" t="s">
        <v>2</v>
      </c>
      <c r="J2" s="201">
        <v>45489</v>
      </c>
      <c r="K2" s="138"/>
      <c r="L2" s="11" t="s">
        <v>171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>
        <f>I6</f>
        <v>0.97599999999999998</v>
      </c>
      <c r="K6" s="64">
        <v>0.75</v>
      </c>
      <c r="L6" s="64">
        <v>0.8014930555555555</v>
      </c>
      <c r="M6" s="65">
        <f t="shared" ref="M6:M30" si="0">IF(L6="","",L6-K6)</f>
        <v>5.14930555555555E-2</v>
      </c>
      <c r="N6" s="72">
        <f t="shared" ref="N6:N30" si="1">IF(L6="","",SUM((HOUR(M6)*3600))+(MINUTE(M6)*60)+(SECOND(M6)))</f>
        <v>4449</v>
      </c>
      <c r="O6" s="26">
        <f t="shared" ref="O6:O30" si="2">IF(J6="","",N6*J6)</f>
        <v>4342.2240000000002</v>
      </c>
      <c r="P6" s="27">
        <v>1</v>
      </c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/>
      <c r="K7" s="64"/>
      <c r="L7" s="64"/>
      <c r="M7" s="65" t="str">
        <f t="shared" si="0"/>
        <v/>
      </c>
      <c r="N7" s="72" t="str">
        <f t="shared" si="1"/>
        <v/>
      </c>
      <c r="O7" s="26" t="str">
        <f t="shared" si="2"/>
        <v/>
      </c>
      <c r="P7" s="27"/>
    </row>
    <row r="8" spans="1:16" ht="25" customHeight="1" x14ac:dyDescent="0.2">
      <c r="A8" s="165">
        <v>2019</v>
      </c>
      <c r="B8" s="158">
        <v>5895</v>
      </c>
      <c r="C8" s="166" t="s">
        <v>81</v>
      </c>
      <c r="D8" s="167" t="s">
        <v>82</v>
      </c>
      <c r="E8" s="161" t="s">
        <v>105</v>
      </c>
      <c r="F8" s="162" t="s">
        <v>24</v>
      </c>
      <c r="G8" s="163">
        <v>0.98880000000000001</v>
      </c>
      <c r="H8" s="163">
        <v>0.95309999999999995</v>
      </c>
      <c r="I8" s="163">
        <v>0.9798</v>
      </c>
      <c r="J8" s="164"/>
      <c r="K8" s="64"/>
      <c r="L8" s="64"/>
      <c r="M8" s="65" t="str">
        <f t="shared" si="0"/>
        <v/>
      </c>
      <c r="N8" s="72" t="str">
        <f t="shared" si="1"/>
        <v/>
      </c>
      <c r="O8" s="26" t="str">
        <f t="shared" si="2"/>
        <v/>
      </c>
      <c r="P8" s="27"/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/>
      <c r="K9" s="64"/>
      <c r="L9" s="64"/>
      <c r="M9" s="65" t="str">
        <f t="shared" si="0"/>
        <v/>
      </c>
      <c r="N9" s="72" t="str">
        <f t="shared" si="1"/>
        <v/>
      </c>
      <c r="O9" s="26" t="str">
        <f t="shared" si="2"/>
        <v/>
      </c>
      <c r="P9" s="27"/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/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>
        <f>H12</f>
        <v>0.95779999999999998</v>
      </c>
      <c r="K12" s="64">
        <v>0.75</v>
      </c>
      <c r="L12" s="64">
        <v>0.81699074074074074</v>
      </c>
      <c r="M12" s="65">
        <f t="shared" si="0"/>
        <v>6.699074074074074E-2</v>
      </c>
      <c r="N12" s="72">
        <f t="shared" si="1"/>
        <v>5788</v>
      </c>
      <c r="O12" s="26">
        <f t="shared" si="2"/>
        <v>5543.7464</v>
      </c>
      <c r="P12" s="27">
        <v>3</v>
      </c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/>
      <c r="K13" s="64"/>
      <c r="L13" s="64"/>
      <c r="M13" s="65" t="str">
        <f t="shared" si="0"/>
        <v/>
      </c>
      <c r="N13" s="72" t="str">
        <f t="shared" si="1"/>
        <v/>
      </c>
      <c r="O13" s="26" t="str">
        <f t="shared" si="2"/>
        <v/>
      </c>
      <c r="P13" s="27"/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/>
      <c r="K14" s="64"/>
      <c r="L14" s="64"/>
      <c r="M14" s="65" t="str">
        <f t="shared" si="0"/>
        <v/>
      </c>
      <c r="N14" s="72" t="str">
        <f t="shared" si="1"/>
        <v/>
      </c>
      <c r="O14" s="26" t="str">
        <f t="shared" si="2"/>
        <v/>
      </c>
      <c r="P14" s="27"/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</row>
    <row r="17" spans="1:16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</row>
    <row r="18" spans="1:16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164"/>
      <c r="K18" s="64"/>
      <c r="L18" s="64"/>
      <c r="M18" s="65" t="str">
        <f t="shared" si="0"/>
        <v/>
      </c>
      <c r="N18" s="72" t="str">
        <f t="shared" si="1"/>
        <v/>
      </c>
      <c r="O18" s="26" t="str">
        <f t="shared" si="2"/>
        <v/>
      </c>
      <c r="P18" s="27"/>
    </row>
    <row r="19" spans="1:16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</row>
    <row r="20" spans="1:16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</row>
    <row r="21" spans="1:16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</row>
    <row r="22" spans="1:16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</row>
    <row r="23" spans="1:16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</row>
    <row r="24" spans="1:16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/>
      <c r="K24" s="64"/>
      <c r="L24" s="64"/>
      <c r="M24" s="65" t="str">
        <f t="shared" si="0"/>
        <v/>
      </c>
      <c r="N24" s="72" t="str">
        <f t="shared" si="1"/>
        <v/>
      </c>
      <c r="O24" s="26" t="str">
        <f t="shared" si="2"/>
        <v/>
      </c>
      <c r="P24" s="27"/>
    </row>
    <row r="25" spans="1:16" ht="25" customHeight="1" x14ac:dyDescent="0.2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1.0787</v>
      </c>
      <c r="H25" s="154">
        <v>1.0295000000000001</v>
      </c>
      <c r="I25" s="154">
        <v>1.0723</v>
      </c>
      <c r="J25" s="164"/>
      <c r="K25" s="64"/>
      <c r="L25" s="64"/>
      <c r="M25" s="65" t="str">
        <f t="shared" si="0"/>
        <v/>
      </c>
      <c r="N25" s="72" t="str">
        <f t="shared" si="1"/>
        <v/>
      </c>
      <c r="O25" s="26" t="str">
        <f t="shared" si="2"/>
        <v/>
      </c>
      <c r="P25" s="27"/>
    </row>
    <row r="26" spans="1:16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/>
      <c r="K26" s="64"/>
      <c r="L26" s="64"/>
      <c r="M26" s="65" t="str">
        <f t="shared" si="0"/>
        <v/>
      </c>
      <c r="N26" s="72" t="str">
        <f t="shared" si="1"/>
        <v/>
      </c>
      <c r="O26" s="26" t="str">
        <f t="shared" si="2"/>
        <v/>
      </c>
      <c r="P26" s="27"/>
    </row>
    <row r="27" spans="1:16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9" t="str">
        <f t="shared" si="0"/>
        <v/>
      </c>
      <c r="N27" s="72" t="str">
        <f t="shared" si="1"/>
        <v/>
      </c>
      <c r="O27" s="210" t="str">
        <f t="shared" si="2"/>
        <v/>
      </c>
      <c r="P27" s="27"/>
    </row>
    <row r="28" spans="1:16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16">
        <v>1.131</v>
      </c>
      <c r="H28" s="216">
        <v>1.0740000000000001</v>
      </c>
      <c r="I28" s="216">
        <v>1.1221000000000001</v>
      </c>
      <c r="J28" s="164"/>
      <c r="K28" s="64"/>
      <c r="L28" s="64"/>
      <c r="M28" s="65" t="str">
        <f t="shared" si="0"/>
        <v/>
      </c>
      <c r="N28" s="72" t="str">
        <f t="shared" si="1"/>
        <v/>
      </c>
      <c r="O28" s="26" t="str">
        <f t="shared" si="2"/>
        <v/>
      </c>
      <c r="P28" s="27"/>
    </row>
    <row r="29" spans="1:16" ht="25" customHeight="1" x14ac:dyDescent="0.2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216">
        <v>1.0685</v>
      </c>
      <c r="H29" s="216">
        <v>1.0284</v>
      </c>
      <c r="I29" s="216">
        <v>1.0550999999999999</v>
      </c>
      <c r="J29" s="164"/>
      <c r="K29" s="64"/>
      <c r="L29" s="64"/>
      <c r="M29" s="65" t="str">
        <f t="shared" si="0"/>
        <v/>
      </c>
      <c r="N29" s="72" t="str">
        <f t="shared" si="1"/>
        <v/>
      </c>
      <c r="O29" s="26" t="str">
        <f t="shared" si="2"/>
        <v/>
      </c>
      <c r="P29" s="27"/>
    </row>
    <row r="30" spans="1:16" ht="25" customHeight="1" x14ac:dyDescent="0.2">
      <c r="A30" s="235" t="s">
        <v>110</v>
      </c>
      <c r="B30" s="236">
        <v>10779</v>
      </c>
      <c r="C30" s="237" t="s">
        <v>169</v>
      </c>
      <c r="D30" s="236">
        <v>46662305</v>
      </c>
      <c r="E30" s="237" t="s">
        <v>85</v>
      </c>
      <c r="F30" s="237" t="s">
        <v>170</v>
      </c>
      <c r="G30" s="238">
        <v>1.0879000000000001</v>
      </c>
      <c r="H30" s="238">
        <v>1.0521</v>
      </c>
      <c r="I30" s="238">
        <v>1.0674999999999999</v>
      </c>
      <c r="J30" s="164"/>
      <c r="K30" s="64"/>
      <c r="L30" s="64"/>
      <c r="M30" s="65" t="str">
        <f t="shared" si="0"/>
        <v/>
      </c>
      <c r="N30" s="72" t="str">
        <f t="shared" si="1"/>
        <v/>
      </c>
      <c r="O30" s="26" t="str">
        <f t="shared" si="2"/>
        <v/>
      </c>
      <c r="P30" s="27"/>
    </row>
    <row r="31" spans="1:16" ht="25" customHeight="1" x14ac:dyDescent="0.2">
      <c r="A31" s="235" t="s">
        <v>110</v>
      </c>
      <c r="B31" s="236">
        <v>16080</v>
      </c>
      <c r="C31" s="237" t="s">
        <v>176</v>
      </c>
      <c r="D31" s="33" t="s">
        <v>176</v>
      </c>
      <c r="E31" s="237" t="s">
        <v>177</v>
      </c>
      <c r="F31" s="237" t="s">
        <v>178</v>
      </c>
      <c r="G31" s="238">
        <v>1.1246</v>
      </c>
      <c r="H31" s="238">
        <v>1.0638000000000001</v>
      </c>
      <c r="I31" s="238">
        <v>1.1056999999999999</v>
      </c>
      <c r="J31" s="266">
        <f>G31</f>
        <v>1.1246</v>
      </c>
      <c r="K31" s="264">
        <v>0.75</v>
      </c>
      <c r="L31" s="265">
        <v>0.79489583333333336</v>
      </c>
      <c r="M31" s="65">
        <f t="shared" ref="M31" si="3">IF(L31="","",L31-K31)</f>
        <v>4.4895833333333357E-2</v>
      </c>
      <c r="N31" s="72">
        <f t="shared" ref="N31" si="4">IF(L31="","",SUM((HOUR(M31)*3600))+(MINUTE(M31)*60)+(SECOND(M31)))</f>
        <v>3879</v>
      </c>
      <c r="O31" s="26">
        <f t="shared" ref="O31" si="5">IF(J31="","",N31*J31)</f>
        <v>4362.3234000000002</v>
      </c>
      <c r="P31" s="79">
        <v>2</v>
      </c>
    </row>
  </sheetData>
  <pageMargins left="0" right="0" top="0" bottom="0" header="0.31496062992125984" footer="0.31496062992125984"/>
  <pageSetup paperSize="9" scale="6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AD73E-E236-CB4C-966B-5317E8ED11F7}">
  <sheetPr>
    <tabColor theme="4" tint="0.59999389629810485"/>
    <pageSetUpPr fitToPage="1"/>
  </sheetPr>
  <dimension ref="A1:P30"/>
  <sheetViews>
    <sheetView topLeftCell="A10" zoomScaleNormal="100" workbookViewId="0">
      <selection activeCell="T25" sqref="T25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88" t="s">
        <v>180</v>
      </c>
      <c r="C2" s="239"/>
      <c r="D2" s="88"/>
      <c r="E2" s="137"/>
      <c r="F2" s="8" t="s">
        <v>1</v>
      </c>
      <c r="G2" s="9" t="s">
        <v>179</v>
      </c>
      <c r="H2" s="9" t="s">
        <v>181</v>
      </c>
      <c r="I2" s="10" t="s">
        <v>2</v>
      </c>
      <c r="J2" s="201">
        <v>45496</v>
      </c>
      <c r="K2" s="138"/>
      <c r="L2" s="11" t="s">
        <v>171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/>
      <c r="K6" s="64"/>
      <c r="L6" s="64"/>
      <c r="M6" s="65" t="str">
        <f t="shared" ref="M6:M30" si="0">IF(L6="","",L6-K6)</f>
        <v/>
      </c>
      <c r="N6" s="72" t="str">
        <f t="shared" ref="N6:N30" si="1">IF(L6="","",SUM((HOUR(M6)*3600))+(MINUTE(M6)*60)+(SECOND(M6)))</f>
        <v/>
      </c>
      <c r="O6" s="26" t="str">
        <f t="shared" ref="O6:O30" si="2">IF(J6="","",N6*J6)</f>
        <v/>
      </c>
      <c r="P6" s="27">
        <v>3</v>
      </c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/>
      <c r="K7" s="64"/>
      <c r="L7" s="64"/>
      <c r="M7" s="65" t="str">
        <f t="shared" si="0"/>
        <v/>
      </c>
      <c r="N7" s="72" t="str">
        <f t="shared" si="1"/>
        <v/>
      </c>
      <c r="O7" s="26" t="str">
        <f t="shared" si="2"/>
        <v/>
      </c>
      <c r="P7" s="27">
        <v>1</v>
      </c>
    </row>
    <row r="8" spans="1:16" ht="25" customHeight="1" x14ac:dyDescent="0.2">
      <c r="A8" s="165">
        <v>2019</v>
      </c>
      <c r="B8" s="158">
        <v>5895</v>
      </c>
      <c r="C8" s="166" t="s">
        <v>81</v>
      </c>
      <c r="D8" s="167" t="s">
        <v>82</v>
      </c>
      <c r="E8" s="161" t="s">
        <v>105</v>
      </c>
      <c r="F8" s="162" t="s">
        <v>24</v>
      </c>
      <c r="G8" s="163">
        <v>0.98880000000000001</v>
      </c>
      <c r="H8" s="163">
        <v>0.95309999999999995</v>
      </c>
      <c r="I8" s="163">
        <v>0.9798</v>
      </c>
      <c r="J8" s="164"/>
      <c r="K8" s="64"/>
      <c r="L8" s="64"/>
      <c r="M8" s="65" t="str">
        <f t="shared" si="0"/>
        <v/>
      </c>
      <c r="N8" s="72" t="str">
        <f t="shared" si="1"/>
        <v/>
      </c>
      <c r="O8" s="26" t="str">
        <f t="shared" si="2"/>
        <v/>
      </c>
      <c r="P8" s="27"/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/>
      <c r="K9" s="64"/>
      <c r="L9" s="64"/>
      <c r="M9" s="65" t="str">
        <f t="shared" si="0"/>
        <v/>
      </c>
      <c r="N9" s="72" t="str">
        <f t="shared" si="1"/>
        <v/>
      </c>
      <c r="O9" s="26" t="str">
        <f t="shared" si="2"/>
        <v/>
      </c>
      <c r="P9" s="27"/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/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/>
      <c r="K12" s="64"/>
      <c r="L12" s="64"/>
      <c r="M12" s="65" t="str">
        <f t="shared" si="0"/>
        <v/>
      </c>
      <c r="N12" s="72" t="str">
        <f t="shared" si="1"/>
        <v/>
      </c>
      <c r="O12" s="26" t="str">
        <f t="shared" si="2"/>
        <v/>
      </c>
      <c r="P12" s="27"/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/>
      <c r="K13" s="64"/>
      <c r="L13" s="64"/>
      <c r="M13" s="65" t="str">
        <f t="shared" si="0"/>
        <v/>
      </c>
      <c r="N13" s="72" t="str">
        <f t="shared" si="1"/>
        <v/>
      </c>
      <c r="O13" s="26" t="str">
        <f t="shared" si="2"/>
        <v/>
      </c>
      <c r="P13" s="27"/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/>
      <c r="K14" s="64"/>
      <c r="L14" s="64"/>
      <c r="M14" s="65" t="str">
        <f t="shared" si="0"/>
        <v/>
      </c>
      <c r="N14" s="72" t="str">
        <f t="shared" si="1"/>
        <v/>
      </c>
      <c r="O14" s="26" t="str">
        <f t="shared" si="2"/>
        <v/>
      </c>
      <c r="P14" s="27"/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</row>
    <row r="17" spans="1:16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</row>
    <row r="18" spans="1:16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164"/>
      <c r="K18" s="64"/>
      <c r="L18" s="64"/>
      <c r="M18" s="65" t="str">
        <f t="shared" si="0"/>
        <v/>
      </c>
      <c r="N18" s="72" t="str">
        <f t="shared" si="1"/>
        <v/>
      </c>
      <c r="O18" s="26" t="str">
        <f t="shared" si="2"/>
        <v/>
      </c>
      <c r="P18" s="27">
        <v>2</v>
      </c>
    </row>
    <row r="19" spans="1:16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</row>
    <row r="20" spans="1:16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</row>
    <row r="21" spans="1:16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</row>
    <row r="22" spans="1:16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</row>
    <row r="23" spans="1:16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</row>
    <row r="24" spans="1:16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/>
      <c r="K24" s="64"/>
      <c r="L24" s="64"/>
      <c r="M24" s="65" t="str">
        <f t="shared" si="0"/>
        <v/>
      </c>
      <c r="N24" s="72" t="str">
        <f t="shared" si="1"/>
        <v/>
      </c>
      <c r="O24" s="26" t="str">
        <f t="shared" si="2"/>
        <v/>
      </c>
      <c r="P24" s="27">
        <v>6</v>
      </c>
    </row>
    <row r="25" spans="1:16" ht="25" customHeight="1" x14ac:dyDescent="0.2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1.0787</v>
      </c>
      <c r="H25" s="154">
        <v>1.0295000000000001</v>
      </c>
      <c r="I25" s="154">
        <v>1.0723</v>
      </c>
      <c r="J25" s="164"/>
      <c r="K25" s="64"/>
      <c r="L25" s="64"/>
      <c r="M25" s="65" t="str">
        <f t="shared" si="0"/>
        <v/>
      </c>
      <c r="N25" s="72" t="str">
        <f t="shared" si="1"/>
        <v/>
      </c>
      <c r="O25" s="26" t="str">
        <f t="shared" si="2"/>
        <v/>
      </c>
      <c r="P25" s="27"/>
    </row>
    <row r="26" spans="1:16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/>
      <c r="K26" s="64"/>
      <c r="L26" s="64"/>
      <c r="M26" s="65" t="str">
        <f t="shared" si="0"/>
        <v/>
      </c>
      <c r="N26" s="72" t="str">
        <f t="shared" si="1"/>
        <v/>
      </c>
      <c r="O26" s="26" t="str">
        <f t="shared" si="2"/>
        <v/>
      </c>
      <c r="P26" s="27">
        <v>5</v>
      </c>
    </row>
    <row r="27" spans="1:16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9" t="str">
        <f t="shared" si="0"/>
        <v/>
      </c>
      <c r="N27" s="72" t="str">
        <f t="shared" si="1"/>
        <v/>
      </c>
      <c r="O27" s="210" t="str">
        <f t="shared" si="2"/>
        <v/>
      </c>
      <c r="P27" s="27"/>
    </row>
    <row r="28" spans="1:16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16">
        <v>1.131</v>
      </c>
      <c r="H28" s="216">
        <v>1.0740000000000001</v>
      </c>
      <c r="I28" s="216">
        <v>1.1221000000000001</v>
      </c>
      <c r="J28" s="164"/>
      <c r="K28" s="64"/>
      <c r="L28" s="64"/>
      <c r="M28" s="65" t="str">
        <f t="shared" si="0"/>
        <v/>
      </c>
      <c r="N28" s="72" t="str">
        <f t="shared" si="1"/>
        <v/>
      </c>
      <c r="O28" s="26" t="str">
        <f t="shared" si="2"/>
        <v/>
      </c>
      <c r="P28" s="27"/>
    </row>
    <row r="29" spans="1:16" ht="25" customHeight="1" x14ac:dyDescent="0.2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216">
        <v>1.0685</v>
      </c>
      <c r="H29" s="216">
        <v>1.0284</v>
      </c>
      <c r="I29" s="216">
        <v>1.0550999999999999</v>
      </c>
      <c r="J29" s="164"/>
      <c r="K29" s="64"/>
      <c r="L29" s="64"/>
      <c r="M29" s="65" t="str">
        <f t="shared" si="0"/>
        <v/>
      </c>
      <c r="N29" s="72" t="str">
        <f t="shared" si="1"/>
        <v/>
      </c>
      <c r="O29" s="26" t="str">
        <f t="shared" si="2"/>
        <v/>
      </c>
      <c r="P29" s="27"/>
    </row>
    <row r="30" spans="1:16" ht="25" customHeight="1" x14ac:dyDescent="0.2">
      <c r="A30" s="235" t="s">
        <v>110</v>
      </c>
      <c r="B30" s="236">
        <v>10779</v>
      </c>
      <c r="C30" s="237" t="s">
        <v>169</v>
      </c>
      <c r="D30" s="236">
        <v>46662305</v>
      </c>
      <c r="E30" s="237" t="s">
        <v>85</v>
      </c>
      <c r="F30" s="237" t="s">
        <v>170</v>
      </c>
      <c r="G30" s="238">
        <v>1.0879000000000001</v>
      </c>
      <c r="H30" s="238">
        <v>1.0521</v>
      </c>
      <c r="I30" s="238">
        <v>1.0674999999999999</v>
      </c>
      <c r="J30" s="164"/>
      <c r="K30" s="64"/>
      <c r="L30" s="64"/>
      <c r="M30" s="65" t="str">
        <f t="shared" si="0"/>
        <v/>
      </c>
      <c r="N30" s="72" t="str">
        <f t="shared" si="1"/>
        <v/>
      </c>
      <c r="O30" s="26" t="str">
        <f t="shared" si="2"/>
        <v/>
      </c>
      <c r="P30" s="27">
        <v>4</v>
      </c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6FA11-93DA-CD40-8E9D-400B162C7468}">
  <sheetPr>
    <tabColor theme="4" tint="0.59999389629810485"/>
    <pageSetUpPr fitToPage="1"/>
  </sheetPr>
  <dimension ref="A1:P30"/>
  <sheetViews>
    <sheetView zoomScaleNormal="100" workbookViewId="0">
      <selection activeCell="R18" sqref="R18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9"/>
      <c r="C2" s="239"/>
      <c r="D2" s="88"/>
      <c r="E2" s="137"/>
      <c r="F2" s="8" t="s">
        <v>1</v>
      </c>
      <c r="G2" s="9"/>
      <c r="H2" s="9"/>
      <c r="I2" s="10" t="s">
        <v>2</v>
      </c>
      <c r="J2" s="201"/>
      <c r="K2" s="138"/>
      <c r="L2" s="11" t="s">
        <v>171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/>
      <c r="K6" s="64"/>
      <c r="L6" s="64"/>
      <c r="M6" s="65" t="str">
        <f t="shared" ref="M6:M30" si="0">IF(L6="","",L6-K6)</f>
        <v/>
      </c>
      <c r="N6" s="72" t="str">
        <f t="shared" ref="N6:N30" si="1">IF(L6="","",SUM((HOUR(M6)*3600))+(MINUTE(M6)*60)+(SECOND(M6)))</f>
        <v/>
      </c>
      <c r="O6" s="26" t="str">
        <f t="shared" ref="O6:O30" si="2">IF(J6="","",N6*J6)</f>
        <v/>
      </c>
      <c r="P6" s="27"/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/>
      <c r="K7" s="64"/>
      <c r="L7" s="64"/>
      <c r="M7" s="65" t="str">
        <f t="shared" si="0"/>
        <v/>
      </c>
      <c r="N7" s="72" t="str">
        <f t="shared" si="1"/>
        <v/>
      </c>
      <c r="O7" s="26" t="str">
        <f t="shared" si="2"/>
        <v/>
      </c>
      <c r="P7" s="27"/>
    </row>
    <row r="8" spans="1:16" ht="25" customHeight="1" x14ac:dyDescent="0.2">
      <c r="A8" s="165">
        <v>2019</v>
      </c>
      <c r="B8" s="158">
        <v>5895</v>
      </c>
      <c r="C8" s="166" t="s">
        <v>81</v>
      </c>
      <c r="D8" s="167" t="s">
        <v>82</v>
      </c>
      <c r="E8" s="161" t="s">
        <v>105</v>
      </c>
      <c r="F8" s="162" t="s">
        <v>24</v>
      </c>
      <c r="G8" s="163">
        <v>0.98880000000000001</v>
      </c>
      <c r="H8" s="163">
        <v>0.95309999999999995</v>
      </c>
      <c r="I8" s="163">
        <v>0.9798</v>
      </c>
      <c r="J8" s="164"/>
      <c r="K8" s="64"/>
      <c r="L8" s="64"/>
      <c r="M8" s="65" t="str">
        <f t="shared" si="0"/>
        <v/>
      </c>
      <c r="N8" s="72" t="str">
        <f t="shared" si="1"/>
        <v/>
      </c>
      <c r="O8" s="26" t="str">
        <f t="shared" si="2"/>
        <v/>
      </c>
      <c r="P8" s="27"/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/>
      <c r="K9" s="64"/>
      <c r="L9" s="64"/>
      <c r="M9" s="65" t="str">
        <f t="shared" si="0"/>
        <v/>
      </c>
      <c r="N9" s="72" t="str">
        <f t="shared" si="1"/>
        <v/>
      </c>
      <c r="O9" s="26" t="str">
        <f t="shared" si="2"/>
        <v/>
      </c>
      <c r="P9" s="27"/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/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/>
      <c r="K12" s="64"/>
      <c r="L12" s="64"/>
      <c r="M12" s="65" t="str">
        <f t="shared" si="0"/>
        <v/>
      </c>
      <c r="N12" s="72" t="str">
        <f t="shared" si="1"/>
        <v/>
      </c>
      <c r="O12" s="26" t="str">
        <f t="shared" si="2"/>
        <v/>
      </c>
      <c r="P12" s="27"/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/>
      <c r="K13" s="64"/>
      <c r="L13" s="64"/>
      <c r="M13" s="65" t="str">
        <f t="shared" si="0"/>
        <v/>
      </c>
      <c r="N13" s="72" t="str">
        <f t="shared" si="1"/>
        <v/>
      </c>
      <c r="O13" s="26" t="str">
        <f t="shared" si="2"/>
        <v/>
      </c>
      <c r="P13" s="27"/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/>
      <c r="K14" s="64"/>
      <c r="L14" s="64"/>
      <c r="M14" s="65" t="str">
        <f t="shared" si="0"/>
        <v/>
      </c>
      <c r="N14" s="72" t="str">
        <f t="shared" si="1"/>
        <v/>
      </c>
      <c r="O14" s="26" t="str">
        <f t="shared" si="2"/>
        <v/>
      </c>
      <c r="P14" s="27"/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</row>
    <row r="17" spans="1:16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</row>
    <row r="18" spans="1:16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164"/>
      <c r="K18" s="64"/>
      <c r="L18" s="64"/>
      <c r="M18" s="65" t="str">
        <f t="shared" si="0"/>
        <v/>
      </c>
      <c r="N18" s="72" t="str">
        <f t="shared" si="1"/>
        <v/>
      </c>
      <c r="O18" s="26" t="str">
        <f t="shared" si="2"/>
        <v/>
      </c>
      <c r="P18" s="27"/>
    </row>
    <row r="19" spans="1:16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</row>
    <row r="20" spans="1:16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</row>
    <row r="21" spans="1:16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</row>
    <row r="22" spans="1:16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</row>
    <row r="23" spans="1:16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</row>
    <row r="24" spans="1:16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/>
      <c r="K24" s="64"/>
      <c r="L24" s="64"/>
      <c r="M24" s="65" t="str">
        <f t="shared" si="0"/>
        <v/>
      </c>
      <c r="N24" s="72" t="str">
        <f t="shared" si="1"/>
        <v/>
      </c>
      <c r="O24" s="26" t="str">
        <f t="shared" si="2"/>
        <v/>
      </c>
      <c r="P24" s="27"/>
    </row>
    <row r="25" spans="1:16" ht="25" customHeight="1" x14ac:dyDescent="0.2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1.0787</v>
      </c>
      <c r="H25" s="154">
        <v>1.0295000000000001</v>
      </c>
      <c r="I25" s="154">
        <v>1.0723</v>
      </c>
      <c r="J25" s="164"/>
      <c r="K25" s="64"/>
      <c r="L25" s="64"/>
      <c r="M25" s="65" t="str">
        <f t="shared" si="0"/>
        <v/>
      </c>
      <c r="N25" s="72" t="str">
        <f t="shared" si="1"/>
        <v/>
      </c>
      <c r="O25" s="26" t="str">
        <f t="shared" si="2"/>
        <v/>
      </c>
      <c r="P25" s="27"/>
    </row>
    <row r="26" spans="1:16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/>
      <c r="K26" s="64"/>
      <c r="L26" s="64"/>
      <c r="M26" s="65" t="str">
        <f t="shared" si="0"/>
        <v/>
      </c>
      <c r="N26" s="72" t="str">
        <f t="shared" si="1"/>
        <v/>
      </c>
      <c r="O26" s="26" t="str">
        <f t="shared" si="2"/>
        <v/>
      </c>
      <c r="P26" s="27"/>
    </row>
    <row r="27" spans="1:16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9" t="str">
        <f t="shared" si="0"/>
        <v/>
      </c>
      <c r="N27" s="72" t="str">
        <f t="shared" si="1"/>
        <v/>
      </c>
      <c r="O27" s="210" t="str">
        <f t="shared" si="2"/>
        <v/>
      </c>
      <c r="P27" s="27"/>
    </row>
    <row r="28" spans="1:16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16">
        <v>1.131</v>
      </c>
      <c r="H28" s="216">
        <v>1.0740000000000001</v>
      </c>
      <c r="I28" s="216">
        <v>1.1221000000000001</v>
      </c>
      <c r="J28" s="164"/>
      <c r="K28" s="64"/>
      <c r="L28" s="64"/>
      <c r="M28" s="65" t="str">
        <f t="shared" si="0"/>
        <v/>
      </c>
      <c r="N28" s="72" t="str">
        <f t="shared" si="1"/>
        <v/>
      </c>
      <c r="O28" s="26" t="str">
        <f t="shared" si="2"/>
        <v/>
      </c>
      <c r="P28" s="27"/>
    </row>
    <row r="29" spans="1:16" ht="25" customHeight="1" x14ac:dyDescent="0.2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216">
        <v>1.0685</v>
      </c>
      <c r="H29" s="216">
        <v>1.0284</v>
      </c>
      <c r="I29" s="216">
        <v>1.0550999999999999</v>
      </c>
      <c r="J29" s="164"/>
      <c r="K29" s="64"/>
      <c r="L29" s="64"/>
      <c r="M29" s="65" t="str">
        <f t="shared" si="0"/>
        <v/>
      </c>
      <c r="N29" s="72" t="str">
        <f t="shared" si="1"/>
        <v/>
      </c>
      <c r="O29" s="26" t="str">
        <f t="shared" si="2"/>
        <v/>
      </c>
      <c r="P29" s="27"/>
    </row>
    <row r="30" spans="1:16" ht="25" customHeight="1" x14ac:dyDescent="0.2">
      <c r="A30" s="235" t="s">
        <v>110</v>
      </c>
      <c r="B30" s="236">
        <v>10779</v>
      </c>
      <c r="C30" s="237" t="s">
        <v>169</v>
      </c>
      <c r="D30" s="236">
        <v>46662305</v>
      </c>
      <c r="E30" s="237" t="s">
        <v>85</v>
      </c>
      <c r="F30" s="237" t="s">
        <v>170</v>
      </c>
      <c r="G30" s="238">
        <v>1.0879000000000001</v>
      </c>
      <c r="H30" s="238">
        <v>1.0521</v>
      </c>
      <c r="I30" s="238">
        <v>1.0674999999999999</v>
      </c>
      <c r="J30" s="164"/>
      <c r="K30" s="64"/>
      <c r="L30" s="64"/>
      <c r="M30" s="65" t="str">
        <f t="shared" si="0"/>
        <v/>
      </c>
      <c r="N30" s="72" t="str">
        <f t="shared" si="1"/>
        <v/>
      </c>
      <c r="O30" s="26" t="str">
        <f t="shared" si="2"/>
        <v/>
      </c>
      <c r="P30" s="27"/>
    </row>
  </sheetData>
  <pageMargins left="0" right="0" top="0" bottom="0" header="0.31496062992125984" footer="0.31496062992125984"/>
  <pageSetup paperSize="9" scale="6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EAC3D-2C90-F945-BE93-EFAB46120E79}">
  <sheetPr>
    <tabColor theme="4" tint="0.59999389629810485"/>
    <pageSetUpPr fitToPage="1"/>
  </sheetPr>
  <dimension ref="A1:P30"/>
  <sheetViews>
    <sheetView topLeftCell="A8" zoomScaleNormal="100" workbookViewId="0">
      <selection activeCell="A8" sqref="A8:I8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9" t="s">
        <v>28</v>
      </c>
      <c r="C2" s="239"/>
      <c r="D2" s="88"/>
      <c r="E2" s="137"/>
      <c r="F2" s="8" t="s">
        <v>1</v>
      </c>
      <c r="G2" s="9">
        <v>3</v>
      </c>
      <c r="H2" s="9" t="s">
        <v>182</v>
      </c>
      <c r="I2" s="10" t="s">
        <v>2</v>
      </c>
      <c r="J2" s="201">
        <v>45503</v>
      </c>
      <c r="K2" s="138"/>
      <c r="L2" s="11" t="s">
        <v>171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>
        <f>G6</f>
        <v>0.98450000000000004</v>
      </c>
      <c r="K6" s="64"/>
      <c r="L6" s="64">
        <v>0.81606481481481474</v>
      </c>
      <c r="M6" s="65">
        <f t="shared" ref="M6:M30" si="0">IF(L6="","",L6-K6)</f>
        <v>0.81606481481481474</v>
      </c>
      <c r="N6" s="72"/>
      <c r="O6" s="26">
        <f t="shared" ref="O6:O30" si="1">IF(J6="","",N6*J6)</f>
        <v>0</v>
      </c>
      <c r="P6" s="27">
        <v>4</v>
      </c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>
        <f>G7</f>
        <v>0.9839</v>
      </c>
      <c r="K7" s="64"/>
      <c r="L7" s="64">
        <v>0.81587962962962957</v>
      </c>
      <c r="M7" s="65"/>
      <c r="N7" s="72"/>
      <c r="O7" s="26">
        <f t="shared" si="1"/>
        <v>0</v>
      </c>
      <c r="P7" s="27">
        <v>3</v>
      </c>
    </row>
    <row r="8" spans="1:16" ht="25" customHeight="1" x14ac:dyDescent="0.2">
      <c r="A8" s="165">
        <v>2019</v>
      </c>
      <c r="B8" s="158">
        <v>5895</v>
      </c>
      <c r="C8" s="166" t="s">
        <v>81</v>
      </c>
      <c r="D8" s="167" t="s">
        <v>82</v>
      </c>
      <c r="E8" s="161" t="s">
        <v>105</v>
      </c>
      <c r="F8" s="162" t="s">
        <v>24</v>
      </c>
      <c r="G8" s="163">
        <v>0.98880000000000001</v>
      </c>
      <c r="H8" s="163">
        <v>0.95309999999999995</v>
      </c>
      <c r="I8" s="163">
        <v>0.9798</v>
      </c>
      <c r="J8" s="164"/>
      <c r="K8" s="64"/>
      <c r="L8" s="64"/>
      <c r="M8" s="65" t="str">
        <f t="shared" si="0"/>
        <v/>
      </c>
      <c r="N8" s="72" t="str">
        <f t="shared" ref="N8:N30" si="2">IF(L8="","",SUM((HOUR(M8)*3600))+(MINUTE(M8)*60)+(SECOND(M8)))</f>
        <v/>
      </c>
      <c r="O8" s="26" t="str">
        <f t="shared" si="1"/>
        <v/>
      </c>
      <c r="P8" s="27"/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/>
      <c r="K9" s="64"/>
      <c r="L9" s="64"/>
      <c r="M9" s="65" t="str">
        <f t="shared" si="0"/>
        <v/>
      </c>
      <c r="N9" s="72" t="str">
        <f t="shared" si="2"/>
        <v/>
      </c>
      <c r="O9" s="26" t="str">
        <f t="shared" si="1"/>
        <v/>
      </c>
      <c r="P9" s="27"/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2"/>
        <v/>
      </c>
      <c r="O10" s="26" t="str">
        <f t="shared" si="1"/>
        <v/>
      </c>
      <c r="P10" s="27"/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2"/>
        <v/>
      </c>
      <c r="O11" s="26" t="str">
        <f t="shared" si="1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>
        <f>H12</f>
        <v>0.95779999999999998</v>
      </c>
      <c r="K12" s="64"/>
      <c r="L12" s="64">
        <v>0.81585648148148149</v>
      </c>
      <c r="M12" s="65">
        <f t="shared" si="0"/>
        <v>0.81585648148148149</v>
      </c>
      <c r="N12" s="72"/>
      <c r="O12" s="26">
        <f t="shared" si="1"/>
        <v>0</v>
      </c>
      <c r="P12" s="27">
        <v>2</v>
      </c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/>
      <c r="K13" s="64"/>
      <c r="L13" s="64"/>
      <c r="M13" s="65" t="str">
        <f t="shared" si="0"/>
        <v/>
      </c>
      <c r="N13" s="72" t="str">
        <f t="shared" si="2"/>
        <v/>
      </c>
      <c r="O13" s="26" t="str">
        <f t="shared" si="1"/>
        <v/>
      </c>
      <c r="P13" s="27"/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>
        <f>H14</f>
        <v>0.99860000000000004</v>
      </c>
      <c r="K14" s="64"/>
      <c r="L14" s="64"/>
      <c r="M14" s="65" t="str">
        <f t="shared" si="0"/>
        <v/>
      </c>
      <c r="N14" s="72" t="str">
        <f t="shared" si="2"/>
        <v/>
      </c>
      <c r="O14" s="26" t="e">
        <f t="shared" si="1"/>
        <v>#VALUE!</v>
      </c>
      <c r="P14" s="27">
        <v>5</v>
      </c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2"/>
        <v/>
      </c>
      <c r="O15" s="26" t="str">
        <f t="shared" si="1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2"/>
        <v/>
      </c>
      <c r="O16" s="26" t="str">
        <f t="shared" si="1"/>
        <v/>
      </c>
      <c r="P16" s="27"/>
    </row>
    <row r="17" spans="1:16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2"/>
        <v/>
      </c>
      <c r="O17" s="26" t="str">
        <f t="shared" si="1"/>
        <v/>
      </c>
      <c r="P17" s="27"/>
    </row>
    <row r="18" spans="1:16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164">
        <f>I18</f>
        <v>0.9919</v>
      </c>
      <c r="K18" s="64"/>
      <c r="L18" s="64">
        <v>0.81215277777777783</v>
      </c>
      <c r="M18" s="65">
        <f t="shared" si="0"/>
        <v>0.81215277777777783</v>
      </c>
      <c r="N18" s="72"/>
      <c r="O18" s="26">
        <f t="shared" si="1"/>
        <v>0</v>
      </c>
      <c r="P18" s="27">
        <v>1</v>
      </c>
    </row>
    <row r="19" spans="1:16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2"/>
        <v/>
      </c>
      <c r="O19" s="26" t="str">
        <f t="shared" si="1"/>
        <v/>
      </c>
      <c r="P19" s="27"/>
    </row>
    <row r="20" spans="1:16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2"/>
        <v/>
      </c>
      <c r="O20" s="26" t="str">
        <f t="shared" si="1"/>
        <v/>
      </c>
      <c r="P20" s="27"/>
    </row>
    <row r="21" spans="1:16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2"/>
        <v/>
      </c>
      <c r="O21" s="26" t="str">
        <f t="shared" si="1"/>
        <v/>
      </c>
      <c r="P21" s="27"/>
    </row>
    <row r="22" spans="1:16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2"/>
        <v/>
      </c>
      <c r="O22" s="26" t="str">
        <f t="shared" si="1"/>
        <v/>
      </c>
      <c r="P22" s="27"/>
    </row>
    <row r="23" spans="1:16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2"/>
        <v/>
      </c>
      <c r="O23" s="26" t="str">
        <f t="shared" si="1"/>
        <v/>
      </c>
      <c r="P23" s="27"/>
    </row>
    <row r="24" spans="1:16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/>
      <c r="K24" s="64"/>
      <c r="L24" s="64"/>
      <c r="M24" s="65" t="str">
        <f t="shared" si="0"/>
        <v/>
      </c>
      <c r="N24" s="72" t="str">
        <f t="shared" si="2"/>
        <v/>
      </c>
      <c r="O24" s="26" t="str">
        <f t="shared" si="1"/>
        <v/>
      </c>
      <c r="P24" s="27"/>
    </row>
    <row r="25" spans="1:16" ht="25" customHeight="1" x14ac:dyDescent="0.2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1.0787</v>
      </c>
      <c r="H25" s="154">
        <v>1.0295000000000001</v>
      </c>
      <c r="I25" s="154">
        <v>1.0723</v>
      </c>
      <c r="J25" s="164"/>
      <c r="K25" s="64"/>
      <c r="L25" s="64"/>
      <c r="M25" s="65" t="str">
        <f t="shared" si="0"/>
        <v/>
      </c>
      <c r="N25" s="72" t="str">
        <f t="shared" si="2"/>
        <v/>
      </c>
      <c r="O25" s="26" t="str">
        <f t="shared" si="1"/>
        <v/>
      </c>
      <c r="P25" s="27"/>
    </row>
    <row r="26" spans="1:16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>
        <f>H26</f>
        <v>0.90190000000000003</v>
      </c>
      <c r="K26" s="64"/>
      <c r="L26" s="64"/>
      <c r="M26" s="65" t="str">
        <f t="shared" si="0"/>
        <v/>
      </c>
      <c r="N26" s="72" t="str">
        <f t="shared" si="2"/>
        <v/>
      </c>
      <c r="O26" s="26" t="e">
        <f t="shared" si="1"/>
        <v>#VALUE!</v>
      </c>
      <c r="P26" s="27">
        <v>6</v>
      </c>
    </row>
    <row r="27" spans="1:16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9" t="str">
        <f t="shared" si="0"/>
        <v/>
      </c>
      <c r="N27" s="72" t="str">
        <f t="shared" si="2"/>
        <v/>
      </c>
      <c r="O27" s="210" t="str">
        <f t="shared" si="1"/>
        <v/>
      </c>
      <c r="P27" s="27"/>
    </row>
    <row r="28" spans="1:16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16">
        <v>1.131</v>
      </c>
      <c r="H28" s="216">
        <v>1.0740000000000001</v>
      </c>
      <c r="I28" s="216">
        <v>1.1221000000000001</v>
      </c>
      <c r="J28" s="164"/>
      <c r="K28" s="64"/>
      <c r="L28" s="64"/>
      <c r="M28" s="65" t="str">
        <f t="shared" si="0"/>
        <v/>
      </c>
      <c r="N28" s="72" t="str">
        <f t="shared" si="2"/>
        <v/>
      </c>
      <c r="O28" s="26" t="str">
        <f t="shared" si="1"/>
        <v/>
      </c>
      <c r="P28" s="27"/>
    </row>
    <row r="29" spans="1:16" ht="25" customHeight="1" x14ac:dyDescent="0.2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216">
        <v>1.0685</v>
      </c>
      <c r="H29" s="216">
        <v>1.0284</v>
      </c>
      <c r="I29" s="216">
        <v>1.0550999999999999</v>
      </c>
      <c r="J29" s="164"/>
      <c r="K29" s="64"/>
      <c r="L29" s="64"/>
      <c r="M29" s="65" t="str">
        <f t="shared" si="0"/>
        <v/>
      </c>
      <c r="N29" s="72" t="str">
        <f t="shared" si="2"/>
        <v/>
      </c>
      <c r="O29" s="26" t="str">
        <f t="shared" si="1"/>
        <v/>
      </c>
      <c r="P29" s="27"/>
    </row>
    <row r="30" spans="1:16" ht="25" customHeight="1" x14ac:dyDescent="0.2">
      <c r="A30" s="235" t="s">
        <v>110</v>
      </c>
      <c r="B30" s="236">
        <v>10779</v>
      </c>
      <c r="C30" s="237" t="s">
        <v>169</v>
      </c>
      <c r="D30" s="236">
        <v>46662305</v>
      </c>
      <c r="E30" s="237" t="s">
        <v>85</v>
      </c>
      <c r="F30" s="237" t="s">
        <v>170</v>
      </c>
      <c r="G30" s="238">
        <v>1.0879000000000001</v>
      </c>
      <c r="H30" s="238">
        <v>1.0521</v>
      </c>
      <c r="I30" s="238">
        <v>1.0674999999999999</v>
      </c>
      <c r="J30" s="164"/>
      <c r="K30" s="64"/>
      <c r="L30" s="64"/>
      <c r="M30" s="65" t="str">
        <f t="shared" si="0"/>
        <v/>
      </c>
      <c r="N30" s="72" t="str">
        <f t="shared" si="2"/>
        <v/>
      </c>
      <c r="O30" s="26" t="str">
        <f t="shared" si="1"/>
        <v/>
      </c>
      <c r="P30" s="27"/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1571A-D53E-EF4B-8FFD-E125BC50757A}">
  <sheetPr>
    <tabColor theme="5" tint="-0.249977111117893"/>
    <pageSetUpPr fitToPage="1"/>
  </sheetPr>
  <dimension ref="A1:P31"/>
  <sheetViews>
    <sheetView topLeftCell="A8" zoomScaleNormal="100" workbookViewId="0">
      <selection activeCell="E37" sqref="E37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6" max="16" width="10.6640625" style="76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174" t="s">
        <v>53</v>
      </c>
      <c r="C2" s="239"/>
      <c r="D2" s="88"/>
      <c r="E2" s="137"/>
      <c r="F2" s="8" t="s">
        <v>1</v>
      </c>
      <c r="G2" s="9">
        <v>2</v>
      </c>
      <c r="H2" s="9"/>
      <c r="I2" s="10" t="s">
        <v>2</v>
      </c>
      <c r="J2" s="201">
        <v>45510</v>
      </c>
      <c r="K2" s="138"/>
      <c r="L2" s="11" t="s">
        <v>171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>
        <f>G6</f>
        <v>0.98450000000000004</v>
      </c>
      <c r="K6" s="64">
        <v>0.75</v>
      </c>
      <c r="L6" s="64">
        <v>0.80096064814814816</v>
      </c>
      <c r="M6" s="65">
        <f t="shared" ref="M6:M30" si="0">IF(L6="","",L6-K6)</f>
        <v>5.0960648148148158E-2</v>
      </c>
      <c r="N6" s="72">
        <f t="shared" ref="N6:N30" si="1">IF(L6="","",SUM((HOUR(M6)*3600))+(MINUTE(M6)*60)+(SECOND(M6)))</f>
        <v>4403</v>
      </c>
      <c r="O6" s="26">
        <f t="shared" ref="O6:O30" si="2">IF(J6="","",N6*J6)</f>
        <v>4334.7534999999998</v>
      </c>
      <c r="P6" s="27">
        <v>1</v>
      </c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>
        <f>G7</f>
        <v>0.9839</v>
      </c>
      <c r="K7" s="64">
        <v>0.75</v>
      </c>
      <c r="L7" s="64">
        <v>0.80445601851851856</v>
      </c>
      <c r="M7" s="65">
        <f t="shared" si="0"/>
        <v>5.4456018518518556E-2</v>
      </c>
      <c r="N7" s="72">
        <f t="shared" si="1"/>
        <v>4705</v>
      </c>
      <c r="O7" s="26">
        <f t="shared" si="2"/>
        <v>4629.2494999999999</v>
      </c>
      <c r="P7" s="27">
        <v>3</v>
      </c>
    </row>
    <row r="8" spans="1:16" ht="25" customHeight="1" x14ac:dyDescent="0.2">
      <c r="A8" s="165">
        <v>2019</v>
      </c>
      <c r="B8" s="158">
        <v>5895</v>
      </c>
      <c r="C8" s="166" t="s">
        <v>176</v>
      </c>
      <c r="D8" s="167" t="s">
        <v>176</v>
      </c>
      <c r="E8" s="161" t="s">
        <v>105</v>
      </c>
      <c r="F8" s="162" t="s">
        <v>24</v>
      </c>
      <c r="G8" s="163">
        <v>0.98880000000000001</v>
      </c>
      <c r="H8" s="163">
        <v>0.95309999999999995</v>
      </c>
      <c r="I8" s="163">
        <v>0.9798</v>
      </c>
      <c r="J8" s="164">
        <f>G8</f>
        <v>0.98880000000000001</v>
      </c>
      <c r="K8" s="64">
        <v>0.75</v>
      </c>
      <c r="L8" s="64">
        <v>0.80792824074074077</v>
      </c>
      <c r="M8" s="65">
        <f t="shared" si="0"/>
        <v>5.7928240740740766E-2</v>
      </c>
      <c r="N8" s="72">
        <f t="shared" si="1"/>
        <v>5005</v>
      </c>
      <c r="O8" s="26">
        <f t="shared" si="2"/>
        <v>4948.9440000000004</v>
      </c>
      <c r="P8" s="27">
        <v>5</v>
      </c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/>
      <c r="K9" s="64"/>
      <c r="L9" s="64"/>
      <c r="M9" s="65" t="str">
        <f t="shared" si="0"/>
        <v/>
      </c>
      <c r="N9" s="72" t="str">
        <f t="shared" si="1"/>
        <v/>
      </c>
      <c r="O9" s="26" t="str">
        <f t="shared" si="2"/>
        <v/>
      </c>
      <c r="P9" s="27"/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/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/>
      <c r="K12" s="64"/>
      <c r="L12" s="64"/>
      <c r="M12" s="65" t="str">
        <f t="shared" si="0"/>
        <v/>
      </c>
      <c r="N12" s="72" t="str">
        <f t="shared" si="1"/>
        <v/>
      </c>
      <c r="O12" s="26" t="str">
        <f t="shared" si="2"/>
        <v/>
      </c>
      <c r="P12" s="27"/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/>
      <c r="K13" s="64"/>
      <c r="L13" s="64"/>
      <c r="M13" s="65" t="str">
        <f t="shared" si="0"/>
        <v/>
      </c>
      <c r="N13" s="72" t="str">
        <f t="shared" si="1"/>
        <v/>
      </c>
      <c r="O13" s="26" t="str">
        <f t="shared" si="2"/>
        <v/>
      </c>
      <c r="P13" s="27"/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/>
      <c r="K14" s="64"/>
      <c r="L14" s="64"/>
      <c r="M14" s="65" t="str">
        <f t="shared" si="0"/>
        <v/>
      </c>
      <c r="N14" s="72" t="str">
        <f t="shared" si="1"/>
        <v/>
      </c>
      <c r="O14" s="26" t="str">
        <f t="shared" si="2"/>
        <v/>
      </c>
      <c r="P14" s="27"/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</row>
    <row r="17" spans="1:16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</row>
    <row r="18" spans="1:16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164"/>
      <c r="K18" s="64"/>
      <c r="L18" s="64"/>
      <c r="M18" s="65" t="str">
        <f t="shared" si="0"/>
        <v/>
      </c>
      <c r="N18" s="72" t="str">
        <f t="shared" si="1"/>
        <v/>
      </c>
      <c r="O18" s="26" t="str">
        <f t="shared" si="2"/>
        <v/>
      </c>
      <c r="P18" s="27"/>
    </row>
    <row r="19" spans="1:16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</row>
    <row r="20" spans="1:16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">
        <v>160</v>
      </c>
      <c r="P20" s="27">
        <v>8</v>
      </c>
    </row>
    <row r="21" spans="1:16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</row>
    <row r="22" spans="1:16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</row>
    <row r="23" spans="1:16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</row>
    <row r="24" spans="1:16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>
        <f>G24</f>
        <v>1.0565</v>
      </c>
      <c r="K24" s="64">
        <v>0.75</v>
      </c>
      <c r="L24" s="64">
        <v>0.81208333333333338</v>
      </c>
      <c r="M24" s="65">
        <f t="shared" si="0"/>
        <v>6.2083333333333379E-2</v>
      </c>
      <c r="N24" s="72">
        <f t="shared" si="1"/>
        <v>5364</v>
      </c>
      <c r="O24" s="26">
        <f t="shared" si="2"/>
        <v>5667.0659999999998</v>
      </c>
      <c r="P24" s="27">
        <v>7</v>
      </c>
    </row>
    <row r="25" spans="1:16" ht="25" customHeight="1" x14ac:dyDescent="0.2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1.0787</v>
      </c>
      <c r="H25" s="154">
        <v>1.0295000000000001</v>
      </c>
      <c r="I25" s="154">
        <v>1.0723</v>
      </c>
      <c r="J25" s="164">
        <f>G25</f>
        <v>1.0787</v>
      </c>
      <c r="K25" s="64">
        <v>0.75</v>
      </c>
      <c r="L25" s="64">
        <v>0.79809027777777775</v>
      </c>
      <c r="M25" s="65">
        <f t="shared" si="0"/>
        <v>4.8090277777777746E-2</v>
      </c>
      <c r="N25" s="72">
        <f t="shared" si="1"/>
        <v>4155</v>
      </c>
      <c r="O25" s="26">
        <f t="shared" si="2"/>
        <v>4481.9984999999997</v>
      </c>
      <c r="P25" s="27">
        <v>2</v>
      </c>
    </row>
    <row r="26" spans="1:16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>
        <f>H26</f>
        <v>0.90190000000000003</v>
      </c>
      <c r="K26" s="64">
        <v>0.75</v>
      </c>
      <c r="L26" s="64">
        <v>0.81332175925925931</v>
      </c>
      <c r="M26" s="65">
        <f t="shared" si="0"/>
        <v>6.3321759259259314E-2</v>
      </c>
      <c r="N26" s="72">
        <f t="shared" si="1"/>
        <v>5471</v>
      </c>
      <c r="O26" s="26">
        <f t="shared" si="2"/>
        <v>4934.2948999999999</v>
      </c>
      <c r="P26" s="27">
        <v>4</v>
      </c>
    </row>
    <row r="27" spans="1:16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9" t="str">
        <f t="shared" si="0"/>
        <v/>
      </c>
      <c r="N27" s="72" t="str">
        <f t="shared" si="1"/>
        <v/>
      </c>
      <c r="O27" s="210" t="str">
        <f t="shared" si="2"/>
        <v/>
      </c>
      <c r="P27" s="27"/>
    </row>
    <row r="28" spans="1:16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16">
        <v>1.131</v>
      </c>
      <c r="H28" s="216">
        <v>1.0740000000000001</v>
      </c>
      <c r="I28" s="216">
        <v>1.1221000000000001</v>
      </c>
      <c r="J28" s="164"/>
      <c r="K28" s="64"/>
      <c r="L28" s="64"/>
      <c r="M28" s="65" t="str">
        <f t="shared" si="0"/>
        <v/>
      </c>
      <c r="N28" s="72" t="str">
        <f t="shared" si="1"/>
        <v/>
      </c>
      <c r="O28" s="26" t="str">
        <f t="shared" si="2"/>
        <v/>
      </c>
      <c r="P28" s="27"/>
    </row>
    <row r="29" spans="1:16" ht="25" customHeight="1" x14ac:dyDescent="0.2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216">
        <v>1.0685</v>
      </c>
      <c r="H29" s="216">
        <v>1.0284</v>
      </c>
      <c r="I29" s="216">
        <v>1.0550999999999999</v>
      </c>
      <c r="J29" s="164"/>
      <c r="K29" s="64"/>
      <c r="L29" s="64"/>
      <c r="M29" s="65" t="str">
        <f t="shared" si="0"/>
        <v/>
      </c>
      <c r="N29" s="72" t="str">
        <f t="shared" si="1"/>
        <v/>
      </c>
      <c r="O29" s="26" t="str">
        <f t="shared" si="2"/>
        <v/>
      </c>
      <c r="P29" s="27"/>
    </row>
    <row r="30" spans="1:16" ht="25" customHeight="1" x14ac:dyDescent="0.2">
      <c r="A30" s="235" t="s">
        <v>110</v>
      </c>
      <c r="B30" s="236">
        <v>10779</v>
      </c>
      <c r="C30" s="237" t="s">
        <v>169</v>
      </c>
      <c r="D30" s="236">
        <v>46662305</v>
      </c>
      <c r="E30" s="237" t="s">
        <v>85</v>
      </c>
      <c r="F30" s="237" t="s">
        <v>170</v>
      </c>
      <c r="G30" s="238">
        <v>1.0879000000000001</v>
      </c>
      <c r="H30" s="238">
        <v>1.0521</v>
      </c>
      <c r="I30" s="238">
        <v>1.0674999999999999</v>
      </c>
      <c r="J30" s="164">
        <f>H30</f>
        <v>1.0521</v>
      </c>
      <c r="K30" s="64">
        <v>0.75</v>
      </c>
      <c r="L30" s="64">
        <v>0.8071180555555556</v>
      </c>
      <c r="M30" s="65">
        <f t="shared" si="0"/>
        <v>5.7118055555555602E-2</v>
      </c>
      <c r="N30" s="72">
        <f t="shared" si="1"/>
        <v>4935</v>
      </c>
      <c r="O30" s="26">
        <f t="shared" si="2"/>
        <v>5192.1135000000004</v>
      </c>
      <c r="P30" s="27">
        <v>6</v>
      </c>
    </row>
    <row r="31" spans="1:16" ht="28" x14ac:dyDescent="0.2">
      <c r="A31" s="165" t="s">
        <v>176</v>
      </c>
      <c r="B31" s="158" t="s">
        <v>176</v>
      </c>
      <c r="C31" s="166" t="s">
        <v>81</v>
      </c>
      <c r="D31" s="167" t="s">
        <v>82</v>
      </c>
      <c r="E31" s="162" t="s">
        <v>175</v>
      </c>
      <c r="F31" s="162" t="s">
        <v>190</v>
      </c>
      <c r="G31" s="154">
        <v>1.0565</v>
      </c>
      <c r="H31" s="154">
        <v>1.0092000000000001</v>
      </c>
      <c r="I31" s="154">
        <v>1.0475000000000001</v>
      </c>
      <c r="J31" s="164"/>
      <c r="K31" s="64"/>
      <c r="L31" s="64"/>
      <c r="M31" s="65" t="str">
        <f t="shared" ref="M31" si="3">IF(L31="","",L31-K31)</f>
        <v/>
      </c>
      <c r="N31" s="72" t="str">
        <f t="shared" ref="N31" si="4">IF(L31="","",SUM((HOUR(M31)*3600))+(MINUTE(M31)*60)+(SECOND(M31)))</f>
        <v/>
      </c>
      <c r="O31" s="26" t="str">
        <f t="shared" ref="O31" si="5">IF(J31="","",N31*J31)</f>
        <v/>
      </c>
      <c r="P31" s="27"/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97344-57D6-284A-9C26-10DDBAE8CEC6}">
  <sheetPr>
    <tabColor theme="5" tint="-0.249977111117893"/>
    <pageSetUpPr fitToPage="1"/>
  </sheetPr>
  <dimension ref="A1:P31"/>
  <sheetViews>
    <sheetView topLeftCell="A7" zoomScaleNormal="100" workbookViewId="0">
      <selection activeCell="F34" sqref="F34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7.5" customWidth="1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9"/>
      <c r="C2" s="239"/>
      <c r="D2" s="88"/>
      <c r="E2" s="137"/>
      <c r="F2" s="8" t="s">
        <v>1</v>
      </c>
      <c r="G2" s="9"/>
      <c r="H2" s="9"/>
      <c r="I2" s="10" t="s">
        <v>2</v>
      </c>
      <c r="J2" s="201"/>
      <c r="K2" s="138"/>
      <c r="L2" s="11" t="s">
        <v>171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186</v>
      </c>
      <c r="G6" s="163">
        <v>0.98450000000000004</v>
      </c>
      <c r="H6" s="163">
        <v>0.95030000000000003</v>
      </c>
      <c r="I6" s="163">
        <v>0.97599999999999998</v>
      </c>
      <c r="J6" s="163">
        <v>0.97599999999999998</v>
      </c>
      <c r="K6" s="64">
        <v>0.75</v>
      </c>
      <c r="L6" s="64">
        <v>0.79351851851851851</v>
      </c>
      <c r="M6" s="65">
        <f t="shared" ref="M6:M31" si="0">IF(L6="","",L6-K6)</f>
        <v>4.3518518518518512E-2</v>
      </c>
      <c r="N6" s="72">
        <f t="shared" ref="N6:N31" si="1">IF(L6="","",SUM((HOUR(M6)*3600))+(MINUTE(M6)*60)+(SECOND(M6)))</f>
        <v>3760</v>
      </c>
      <c r="O6" s="26">
        <f t="shared" ref="O6:O31" si="2">IF(J6="","",N6*J6)</f>
        <v>3669.7599999999998</v>
      </c>
      <c r="P6" s="27">
        <v>2</v>
      </c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3"/>
      <c r="K7" s="64"/>
      <c r="L7" s="64"/>
      <c r="M7" s="65" t="str">
        <f t="shared" si="0"/>
        <v/>
      </c>
      <c r="N7" s="72" t="str">
        <f t="shared" si="1"/>
        <v/>
      </c>
      <c r="O7" s="26" t="str">
        <f t="shared" si="2"/>
        <v/>
      </c>
      <c r="P7" s="27">
        <v>9</v>
      </c>
    </row>
    <row r="8" spans="1:16" ht="25" customHeight="1" x14ac:dyDescent="0.2">
      <c r="A8" s="165">
        <v>2019</v>
      </c>
      <c r="B8" s="158">
        <v>5895</v>
      </c>
      <c r="C8" s="166" t="s">
        <v>176</v>
      </c>
      <c r="D8" s="167"/>
      <c r="E8" s="161" t="s">
        <v>105</v>
      </c>
      <c r="F8" s="162" t="s">
        <v>24</v>
      </c>
      <c r="G8" s="163">
        <v>0.98880000000000001</v>
      </c>
      <c r="H8" s="163">
        <v>0.95309999999999995</v>
      </c>
      <c r="I8" s="163">
        <v>0.9798</v>
      </c>
      <c r="J8" s="164"/>
      <c r="K8" s="66"/>
      <c r="L8" s="66"/>
      <c r="M8" s="65"/>
      <c r="N8" s="72"/>
      <c r="O8" s="26"/>
      <c r="P8" s="27"/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3">
        <v>0.96609999999999996</v>
      </c>
      <c r="K9" s="64">
        <v>0.75</v>
      </c>
      <c r="L9" s="64">
        <v>0.79811342592592593</v>
      </c>
      <c r="M9" s="65">
        <f t="shared" si="0"/>
        <v>4.8113425925925934E-2</v>
      </c>
      <c r="N9" s="72">
        <f t="shared" si="1"/>
        <v>4157</v>
      </c>
      <c r="O9" s="26">
        <f t="shared" si="2"/>
        <v>4016.0776999999998</v>
      </c>
      <c r="P9" s="27">
        <v>3</v>
      </c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/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/>
      <c r="K12" s="64"/>
      <c r="L12" s="64"/>
      <c r="M12" s="65" t="str">
        <f t="shared" si="0"/>
        <v/>
      </c>
      <c r="N12" s="72" t="str">
        <f t="shared" si="1"/>
        <v/>
      </c>
      <c r="O12" s="26" t="str">
        <f t="shared" si="2"/>
        <v/>
      </c>
      <c r="P12" s="27"/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75">
        <v>0.91930000000000001</v>
      </c>
      <c r="K13" s="64">
        <v>0.75</v>
      </c>
      <c r="L13" s="64">
        <v>0.8247916666666667</v>
      </c>
      <c r="M13" s="65">
        <f t="shared" si="0"/>
        <v>7.4791666666666701E-2</v>
      </c>
      <c r="N13" s="72">
        <f t="shared" si="1"/>
        <v>6462</v>
      </c>
      <c r="O13" s="26">
        <f t="shared" si="2"/>
        <v>5940.5165999999999</v>
      </c>
      <c r="P13" s="27">
        <v>6</v>
      </c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24">
        <v>1.0442</v>
      </c>
      <c r="K14" s="64">
        <v>0.75</v>
      </c>
      <c r="L14" s="64"/>
      <c r="M14" s="65" t="str">
        <f t="shared" si="0"/>
        <v/>
      </c>
      <c r="N14" s="72" t="str">
        <f t="shared" si="1"/>
        <v/>
      </c>
      <c r="O14" s="26" t="e">
        <f t="shared" si="2"/>
        <v>#VALUE!</v>
      </c>
      <c r="P14" s="27" t="s">
        <v>130</v>
      </c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</row>
    <row r="17" spans="1:16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</row>
    <row r="18" spans="1:16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25">
        <v>0.9919</v>
      </c>
      <c r="K18" s="64">
        <v>0.75</v>
      </c>
      <c r="L18" s="64">
        <v>0.80100694444444442</v>
      </c>
      <c r="M18" s="65">
        <f t="shared" si="0"/>
        <v>5.1006944444444424E-2</v>
      </c>
      <c r="N18" s="72">
        <f t="shared" si="1"/>
        <v>4407</v>
      </c>
      <c r="O18" s="26">
        <f t="shared" si="2"/>
        <v>4371.3032999999996</v>
      </c>
      <c r="P18" s="27">
        <v>5</v>
      </c>
    </row>
    <row r="19" spans="1:16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</row>
    <row r="20" spans="1:16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</row>
    <row r="21" spans="1:16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</row>
    <row r="22" spans="1:16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</row>
    <row r="23" spans="1:16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</row>
    <row r="24" spans="1:16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83">
        <v>1.0092000000000001</v>
      </c>
      <c r="I24" s="154">
        <v>1.0475000000000001</v>
      </c>
      <c r="J24" s="183">
        <f>H24</f>
        <v>1.0092000000000001</v>
      </c>
      <c r="K24" s="64">
        <v>0.75</v>
      </c>
      <c r="L24" s="64">
        <v>0.8230439814814815</v>
      </c>
      <c r="M24" s="65">
        <f t="shared" si="0"/>
        <v>7.3043981481481501E-2</v>
      </c>
      <c r="N24" s="72">
        <f t="shared" si="1"/>
        <v>6311</v>
      </c>
      <c r="O24" s="26">
        <f t="shared" si="2"/>
        <v>6369.061200000001</v>
      </c>
      <c r="P24" s="27">
        <v>7</v>
      </c>
    </row>
    <row r="25" spans="1:16" ht="25" customHeight="1" x14ac:dyDescent="0.2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1.0787</v>
      </c>
      <c r="H25" s="154">
        <v>1.0295000000000001</v>
      </c>
      <c r="I25" s="154">
        <v>1.0723</v>
      </c>
      <c r="J25" s="183">
        <v>1.0787</v>
      </c>
      <c r="K25" s="64">
        <v>0.75</v>
      </c>
      <c r="L25" s="64">
        <v>0.7878356481481481</v>
      </c>
      <c r="M25" s="65">
        <f t="shared" si="0"/>
        <v>3.7835648148148104E-2</v>
      </c>
      <c r="N25" s="72">
        <f t="shared" si="1"/>
        <v>3269</v>
      </c>
      <c r="O25" s="26">
        <f t="shared" si="2"/>
        <v>3526.2703000000001</v>
      </c>
      <c r="P25" s="27">
        <v>1</v>
      </c>
    </row>
    <row r="26" spans="1:16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/>
      <c r="K26" s="64"/>
      <c r="L26" s="64"/>
      <c r="M26" s="65" t="str">
        <f t="shared" si="0"/>
        <v/>
      </c>
      <c r="N26" s="72" t="str">
        <f t="shared" si="1"/>
        <v/>
      </c>
      <c r="O26" s="26" t="str">
        <f t="shared" si="2"/>
        <v/>
      </c>
      <c r="P26" s="27"/>
    </row>
    <row r="27" spans="1:16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9" t="str">
        <f t="shared" si="0"/>
        <v/>
      </c>
      <c r="N27" s="72" t="str">
        <f t="shared" si="1"/>
        <v/>
      </c>
      <c r="O27" s="210" t="str">
        <f t="shared" si="2"/>
        <v/>
      </c>
      <c r="P27" s="27"/>
    </row>
    <row r="28" spans="1:16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16">
        <v>1.131</v>
      </c>
      <c r="H28" s="216">
        <v>1.0740000000000001</v>
      </c>
      <c r="I28" s="216">
        <v>1.1221000000000001</v>
      </c>
      <c r="J28" s="164"/>
      <c r="K28" s="64"/>
      <c r="L28" s="64"/>
      <c r="M28" s="65" t="str">
        <f t="shared" si="0"/>
        <v/>
      </c>
      <c r="N28" s="72" t="str">
        <f t="shared" si="1"/>
        <v/>
      </c>
      <c r="O28" s="26" t="str">
        <f t="shared" si="2"/>
        <v/>
      </c>
      <c r="P28" s="27"/>
    </row>
    <row r="29" spans="1:16" ht="25" customHeight="1" x14ac:dyDescent="0.2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216">
        <v>1.0685</v>
      </c>
      <c r="H29" s="216">
        <v>1.0284</v>
      </c>
      <c r="I29" s="216">
        <v>1.0550999999999999</v>
      </c>
      <c r="J29" s="164"/>
      <c r="K29" s="64"/>
      <c r="L29" s="64"/>
      <c r="M29" s="65" t="str">
        <f t="shared" si="0"/>
        <v/>
      </c>
      <c r="N29" s="72" t="str">
        <f t="shared" si="1"/>
        <v/>
      </c>
      <c r="O29" s="26" t="str">
        <f t="shared" si="2"/>
        <v/>
      </c>
      <c r="P29" s="27"/>
    </row>
    <row r="30" spans="1:16" ht="25" customHeight="1" x14ac:dyDescent="0.2">
      <c r="A30" s="235" t="s">
        <v>110</v>
      </c>
      <c r="B30" s="236">
        <v>10779</v>
      </c>
      <c r="C30" s="237" t="s">
        <v>169</v>
      </c>
      <c r="D30" s="236">
        <v>46662305</v>
      </c>
      <c r="E30" s="237" t="s">
        <v>85</v>
      </c>
      <c r="F30" s="237" t="s">
        <v>170</v>
      </c>
      <c r="G30" s="238">
        <v>1.0879000000000001</v>
      </c>
      <c r="H30" s="238">
        <v>1.0521</v>
      </c>
      <c r="I30" s="238">
        <v>1.0674999999999999</v>
      </c>
      <c r="J30" s="238">
        <v>1.0879000000000001</v>
      </c>
      <c r="K30" s="64">
        <v>0.75</v>
      </c>
      <c r="L30" s="64">
        <v>0.79350694444444447</v>
      </c>
      <c r="M30" s="65">
        <f t="shared" si="0"/>
        <v>4.3506944444444473E-2</v>
      </c>
      <c r="N30" s="72">
        <f t="shared" si="1"/>
        <v>3759</v>
      </c>
      <c r="O30" s="26">
        <f t="shared" si="2"/>
        <v>4089.4161000000004</v>
      </c>
      <c r="P30" s="27">
        <v>4</v>
      </c>
    </row>
    <row r="31" spans="1:16" ht="26" customHeight="1" x14ac:dyDescent="0.2">
      <c r="A31" s="165" t="s">
        <v>176</v>
      </c>
      <c r="B31" s="158" t="s">
        <v>176</v>
      </c>
      <c r="C31" s="166" t="s">
        <v>128</v>
      </c>
      <c r="D31" s="167">
        <v>92824382</v>
      </c>
      <c r="E31" s="162" t="s">
        <v>175</v>
      </c>
      <c r="F31" s="162" t="s">
        <v>190</v>
      </c>
      <c r="G31" s="154">
        <v>1.0565</v>
      </c>
      <c r="H31" s="154">
        <v>1.0092000000000001</v>
      </c>
      <c r="I31" s="154">
        <v>1.0475000000000001</v>
      </c>
      <c r="J31" s="183">
        <v>1.0565</v>
      </c>
      <c r="K31" s="64">
        <v>0.75</v>
      </c>
      <c r="L31" s="64">
        <v>0.83315972222222223</v>
      </c>
      <c r="M31" s="65">
        <f t="shared" si="0"/>
        <v>8.3159722222222232E-2</v>
      </c>
      <c r="N31" s="72">
        <f t="shared" si="1"/>
        <v>7185</v>
      </c>
      <c r="O31" s="26">
        <f t="shared" si="2"/>
        <v>7590.9525000000003</v>
      </c>
      <c r="P31" s="27">
        <v>8</v>
      </c>
    </row>
  </sheetData>
  <pageMargins left="0" right="0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C5AC2-71C2-B748-B7CC-B096E020772B}">
  <sheetPr>
    <tabColor theme="5" tint="-0.249977111117893"/>
    <pageSetUpPr fitToPage="1"/>
  </sheetPr>
  <dimension ref="A1:P31"/>
  <sheetViews>
    <sheetView topLeftCell="A7" zoomScaleNormal="100" workbookViewId="0">
      <selection activeCell="F31" sqref="F31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9" t="s">
        <v>187</v>
      </c>
      <c r="C2" s="239"/>
      <c r="D2" s="88"/>
      <c r="E2" s="137"/>
      <c r="F2" s="8" t="s">
        <v>1</v>
      </c>
      <c r="G2" s="9">
        <v>7</v>
      </c>
      <c r="H2" s="9"/>
      <c r="I2" s="10" t="s">
        <v>2</v>
      </c>
      <c r="J2" s="201">
        <v>45524</v>
      </c>
      <c r="K2" s="138"/>
      <c r="L2" s="11" t="s">
        <v>171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/>
      <c r="K6" s="64"/>
      <c r="L6" s="64"/>
      <c r="M6" s="65" t="str">
        <f t="shared" ref="M6:M30" si="0">IF(L6="","",L6-K6)</f>
        <v/>
      </c>
      <c r="N6" s="72" t="str">
        <f t="shared" ref="N6:N30" si="1">IF(L6="","",SUM((HOUR(M6)*3600))+(MINUTE(M6)*60)+(SECOND(M6)))</f>
        <v/>
      </c>
      <c r="O6" s="26" t="str">
        <f t="shared" ref="O6:O30" si="2">IF(J6="","",N6*J6)</f>
        <v/>
      </c>
      <c r="P6" s="27"/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/>
      <c r="K7" s="64"/>
      <c r="L7" s="64"/>
      <c r="M7" s="65" t="str">
        <f t="shared" si="0"/>
        <v/>
      </c>
      <c r="N7" s="72" t="str">
        <f t="shared" si="1"/>
        <v/>
      </c>
      <c r="O7" s="26" t="str">
        <f t="shared" si="2"/>
        <v/>
      </c>
      <c r="P7" s="27"/>
    </row>
    <row r="8" spans="1:16" ht="25" customHeight="1" x14ac:dyDescent="0.2">
      <c r="A8" s="165" t="s">
        <v>176</v>
      </c>
      <c r="B8" s="158" t="s">
        <v>176</v>
      </c>
      <c r="C8" s="166"/>
      <c r="D8" s="167"/>
      <c r="E8" s="161" t="s">
        <v>105</v>
      </c>
      <c r="F8" s="162" t="s">
        <v>24</v>
      </c>
      <c r="G8" s="163">
        <v>0.98880000000000001</v>
      </c>
      <c r="H8" s="163">
        <v>0.95309999999999995</v>
      </c>
      <c r="I8" s="163">
        <v>0.9798</v>
      </c>
      <c r="J8" s="164"/>
      <c r="K8" s="64"/>
      <c r="L8" s="64"/>
      <c r="M8" s="65" t="str">
        <f t="shared" si="0"/>
        <v/>
      </c>
      <c r="N8" s="72" t="str">
        <f t="shared" si="1"/>
        <v/>
      </c>
      <c r="O8" s="26" t="str">
        <f t="shared" si="2"/>
        <v/>
      </c>
      <c r="P8" s="27"/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/>
      <c r="K9" s="64"/>
      <c r="L9" s="64"/>
      <c r="M9" s="65" t="str">
        <f t="shared" si="0"/>
        <v/>
      </c>
      <c r="N9" s="72" t="str">
        <f t="shared" si="1"/>
        <v/>
      </c>
      <c r="O9" s="26" t="str">
        <f t="shared" si="2"/>
        <v/>
      </c>
      <c r="P9" s="27"/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/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/>
      <c r="K12" s="64"/>
      <c r="L12" s="64"/>
      <c r="M12" s="65" t="str">
        <f t="shared" si="0"/>
        <v/>
      </c>
      <c r="N12" s="72" t="str">
        <f t="shared" si="1"/>
        <v/>
      </c>
      <c r="O12" s="26" t="str">
        <f t="shared" si="2"/>
        <v/>
      </c>
      <c r="P12" s="27"/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/>
      <c r="K13" s="64"/>
      <c r="L13" s="64"/>
      <c r="M13" s="65" t="str">
        <f t="shared" si="0"/>
        <v/>
      </c>
      <c r="N13" s="72" t="str">
        <f t="shared" si="1"/>
        <v/>
      </c>
      <c r="O13" s="26" t="str">
        <f t="shared" si="2"/>
        <v/>
      </c>
      <c r="P13" s="27"/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/>
      <c r="K14" s="64"/>
      <c r="L14" s="64"/>
      <c r="M14" s="65" t="str">
        <f t="shared" si="0"/>
        <v/>
      </c>
      <c r="N14" s="72" t="str">
        <f t="shared" si="1"/>
        <v/>
      </c>
      <c r="O14" s="26" t="str">
        <f t="shared" si="2"/>
        <v/>
      </c>
      <c r="P14" s="27"/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</row>
    <row r="17" spans="1:16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</row>
    <row r="18" spans="1:16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164">
        <f>I18</f>
        <v>0.9919</v>
      </c>
      <c r="K18" s="64">
        <v>0.75</v>
      </c>
      <c r="L18" s="64">
        <v>0.80467592592592585</v>
      </c>
      <c r="M18" s="65">
        <f t="shared" si="0"/>
        <v>5.467592592592585E-2</v>
      </c>
      <c r="N18" s="72">
        <f t="shared" si="1"/>
        <v>4724</v>
      </c>
      <c r="O18" s="26">
        <f t="shared" si="2"/>
        <v>4685.7356</v>
      </c>
      <c r="P18" s="27">
        <v>2</v>
      </c>
    </row>
    <row r="19" spans="1:16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</row>
    <row r="20" spans="1:16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</row>
    <row r="21" spans="1:16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">
        <v>160</v>
      </c>
      <c r="P21" s="27">
        <v>5</v>
      </c>
    </row>
    <row r="22" spans="1:16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</row>
    <row r="23" spans="1:16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</row>
    <row r="24" spans="1:16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>
        <f>H24</f>
        <v>1.0092000000000001</v>
      </c>
      <c r="K24" s="64">
        <v>0.75</v>
      </c>
      <c r="L24" s="64">
        <v>0.81312499999999999</v>
      </c>
      <c r="M24" s="65">
        <f t="shared" si="0"/>
        <v>6.3124999999999987E-2</v>
      </c>
      <c r="N24" s="72">
        <f t="shared" si="1"/>
        <v>5454</v>
      </c>
      <c r="O24" s="26">
        <f t="shared" si="2"/>
        <v>5504.1768000000002</v>
      </c>
      <c r="P24" s="27">
        <v>4</v>
      </c>
    </row>
    <row r="25" spans="1:16" ht="25" customHeight="1" x14ac:dyDescent="0.2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1.0787</v>
      </c>
      <c r="H25" s="154">
        <v>1.0295000000000001</v>
      </c>
      <c r="I25" s="154">
        <v>1.0723</v>
      </c>
      <c r="J25" s="164">
        <f>I25</f>
        <v>1.0723</v>
      </c>
      <c r="K25" s="64">
        <v>0.75</v>
      </c>
      <c r="L25" s="64">
        <v>0.80008101851851843</v>
      </c>
      <c r="M25" s="65">
        <f t="shared" si="0"/>
        <v>5.0081018518518428E-2</v>
      </c>
      <c r="N25" s="72">
        <f t="shared" si="1"/>
        <v>4327</v>
      </c>
      <c r="O25" s="26">
        <f t="shared" si="2"/>
        <v>4639.8420999999998</v>
      </c>
      <c r="P25" s="27">
        <v>1</v>
      </c>
    </row>
    <row r="26" spans="1:16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/>
      <c r="K26" s="64"/>
      <c r="L26" s="64"/>
      <c r="M26" s="65" t="str">
        <f t="shared" si="0"/>
        <v/>
      </c>
      <c r="N26" s="72" t="str">
        <f t="shared" si="1"/>
        <v/>
      </c>
      <c r="O26" s="26" t="str">
        <f t="shared" si="2"/>
        <v/>
      </c>
      <c r="P26" s="27"/>
    </row>
    <row r="27" spans="1:16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9" t="str">
        <f t="shared" si="0"/>
        <v/>
      </c>
      <c r="N27" s="72" t="str">
        <f t="shared" si="1"/>
        <v/>
      </c>
      <c r="O27" s="210" t="str">
        <f t="shared" si="2"/>
        <v/>
      </c>
      <c r="P27" s="27"/>
    </row>
    <row r="28" spans="1:16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16">
        <v>1.131</v>
      </c>
      <c r="H28" s="216">
        <v>1.0740000000000001</v>
      </c>
      <c r="I28" s="216">
        <v>1.1221000000000001</v>
      </c>
      <c r="J28" s="164"/>
      <c r="K28" s="64"/>
      <c r="L28" s="64"/>
      <c r="M28" s="65" t="str">
        <f t="shared" si="0"/>
        <v/>
      </c>
      <c r="N28" s="72" t="str">
        <f t="shared" si="1"/>
        <v/>
      </c>
      <c r="O28" s="26" t="str">
        <f t="shared" si="2"/>
        <v/>
      </c>
      <c r="P28" s="27"/>
    </row>
    <row r="29" spans="1:16" ht="25" customHeight="1" x14ac:dyDescent="0.2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216">
        <v>1.0685</v>
      </c>
      <c r="H29" s="216">
        <v>1.0284</v>
      </c>
      <c r="I29" s="216">
        <v>1.0550999999999999</v>
      </c>
      <c r="J29" s="164"/>
      <c r="K29" s="64"/>
      <c r="L29" s="64"/>
      <c r="M29" s="65" t="str">
        <f t="shared" si="0"/>
        <v/>
      </c>
      <c r="N29" s="72" t="str">
        <f t="shared" si="1"/>
        <v/>
      </c>
      <c r="O29" s="26" t="str">
        <f t="shared" si="2"/>
        <v/>
      </c>
      <c r="P29" s="27"/>
    </row>
    <row r="30" spans="1:16" ht="25" customHeight="1" x14ac:dyDescent="0.2">
      <c r="A30" s="235" t="s">
        <v>110</v>
      </c>
      <c r="B30" s="236">
        <v>10779</v>
      </c>
      <c r="C30" s="237" t="s">
        <v>169</v>
      </c>
      <c r="D30" s="236">
        <v>46662305</v>
      </c>
      <c r="E30" s="237" t="s">
        <v>85</v>
      </c>
      <c r="F30" s="237" t="s">
        <v>170</v>
      </c>
      <c r="G30" s="238">
        <v>1.0879000000000001</v>
      </c>
      <c r="H30" s="238">
        <v>1.0521</v>
      </c>
      <c r="I30" s="238">
        <v>1.0674999999999999</v>
      </c>
      <c r="J30" s="164"/>
      <c r="K30" s="64"/>
      <c r="L30" s="64"/>
      <c r="M30" s="65" t="str">
        <f t="shared" si="0"/>
        <v/>
      </c>
      <c r="N30" s="72" t="str">
        <f t="shared" si="1"/>
        <v/>
      </c>
      <c r="O30" s="26" t="str">
        <f t="shared" si="2"/>
        <v/>
      </c>
      <c r="P30" s="27"/>
    </row>
    <row r="31" spans="1:16" ht="28" x14ac:dyDescent="0.2">
      <c r="A31" s="165" t="s">
        <v>176</v>
      </c>
      <c r="B31" s="158" t="s">
        <v>176</v>
      </c>
      <c r="C31" s="166" t="s">
        <v>81</v>
      </c>
      <c r="D31" s="167" t="s">
        <v>82</v>
      </c>
      <c r="E31" s="162" t="s">
        <v>175</v>
      </c>
      <c r="F31" s="162" t="s">
        <v>190</v>
      </c>
      <c r="G31" s="154">
        <v>1.0565</v>
      </c>
      <c r="H31" s="154">
        <v>1.0092000000000001</v>
      </c>
      <c r="I31" s="154">
        <v>1.0475000000000001</v>
      </c>
      <c r="J31" s="164">
        <f>H31</f>
        <v>1.0092000000000001</v>
      </c>
      <c r="K31" s="64">
        <v>0.75</v>
      </c>
      <c r="L31" s="64">
        <v>0.80951388888888898</v>
      </c>
      <c r="M31" s="65">
        <f t="shared" ref="M31" si="3">IF(L31="","",L31-K31)</f>
        <v>5.9513888888888977E-2</v>
      </c>
      <c r="N31" s="72">
        <f t="shared" ref="N31" si="4">IF(L31="","",SUM((HOUR(M31)*3600))+(MINUTE(M31)*60)+(SECOND(M31)))</f>
        <v>5142</v>
      </c>
      <c r="O31" s="26">
        <f t="shared" ref="O31" si="5">IF(J31="","",N31*J31)</f>
        <v>5189.3064000000004</v>
      </c>
      <c r="P31" s="27">
        <v>3</v>
      </c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P30"/>
  <sheetViews>
    <sheetView topLeftCell="A13" zoomScale="108" zoomScaleNormal="108" workbookViewId="0">
      <selection activeCell="A8" sqref="A8:B8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1" max="11" width="10.5" customWidth="1"/>
    <col min="12" max="12" width="10.33203125" customWidth="1"/>
    <col min="13" max="13" width="10.1640625" customWidth="1"/>
    <col min="16" max="16" width="10.6640625" style="37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9" t="s">
        <v>128</v>
      </c>
      <c r="C2" s="200"/>
      <c r="D2" s="88"/>
      <c r="E2" s="137"/>
      <c r="F2" s="8" t="s">
        <v>1</v>
      </c>
      <c r="G2" s="9">
        <v>10</v>
      </c>
      <c r="H2" s="9"/>
      <c r="I2" s="10" t="s">
        <v>2</v>
      </c>
      <c r="J2" s="201">
        <v>45413</v>
      </c>
      <c r="K2" s="138"/>
      <c r="L2" s="11" t="s">
        <v>167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0.98129999999999995</v>
      </c>
      <c r="H6" s="163">
        <v>0.94740000000000002</v>
      </c>
      <c r="I6" s="163">
        <v>0.97119999999999995</v>
      </c>
      <c r="J6" s="164">
        <f>H6</f>
        <v>0.94740000000000002</v>
      </c>
      <c r="K6" s="64">
        <v>0.5</v>
      </c>
      <c r="L6" s="64">
        <v>0.56839120370370366</v>
      </c>
      <c r="M6" s="65">
        <f t="shared" ref="M6:M27" si="0">IF(L6="","",L6-K6)</f>
        <v>6.8391203703703662E-2</v>
      </c>
      <c r="N6" s="72">
        <f t="shared" ref="N6:N27" si="1">IF(L6="","",SUM((HOUR(M6)*3600))+(MINUTE(M6)*60)+(SECOND(M6)))</f>
        <v>5909</v>
      </c>
      <c r="O6" s="26">
        <f t="shared" ref="O6:O27" si="2">IF(J6="","",N6*J6)</f>
        <v>5598.1866</v>
      </c>
      <c r="P6" s="27">
        <v>3</v>
      </c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>
        <f>G7</f>
        <v>0.9839</v>
      </c>
      <c r="K7" s="64">
        <v>0.5</v>
      </c>
      <c r="L7" s="64">
        <v>0.57625000000000004</v>
      </c>
      <c r="M7" s="65">
        <f t="shared" si="0"/>
        <v>7.625000000000004E-2</v>
      </c>
      <c r="N7" s="72">
        <f t="shared" si="1"/>
        <v>6588</v>
      </c>
      <c r="O7" s="26">
        <f t="shared" si="2"/>
        <v>6481.9332000000004</v>
      </c>
      <c r="P7" s="27">
        <v>7</v>
      </c>
    </row>
    <row r="8" spans="1:16" ht="25" customHeight="1" x14ac:dyDescent="0.2">
      <c r="A8" s="165">
        <v>2019</v>
      </c>
      <c r="B8" s="158">
        <v>5895</v>
      </c>
      <c r="C8" s="166" t="s">
        <v>81</v>
      </c>
      <c r="D8" s="167" t="s">
        <v>82</v>
      </c>
      <c r="E8" s="161" t="s">
        <v>105</v>
      </c>
      <c r="F8" s="162" t="s">
        <v>24</v>
      </c>
      <c r="G8" s="163">
        <v>0.98129999999999995</v>
      </c>
      <c r="H8" s="163">
        <v>0.94740000000000002</v>
      </c>
      <c r="I8" s="163">
        <v>0.97119999999999995</v>
      </c>
      <c r="J8" s="164" t="s">
        <v>129</v>
      </c>
      <c r="K8" s="64"/>
      <c r="L8" s="64"/>
      <c r="M8" s="65" t="str">
        <f t="shared" si="0"/>
        <v/>
      </c>
      <c r="N8" s="72" t="str">
        <f t="shared" si="1"/>
        <v/>
      </c>
      <c r="O8" s="26"/>
      <c r="P8" s="27">
        <v>9</v>
      </c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>
        <f>G9</f>
        <v>0.98540000000000005</v>
      </c>
      <c r="K9" s="64">
        <v>0.5</v>
      </c>
      <c r="L9" s="64">
        <v>0.57865740740740745</v>
      </c>
      <c r="M9" s="65">
        <f t="shared" si="0"/>
        <v>7.8657407407407454E-2</v>
      </c>
      <c r="N9" s="72">
        <f t="shared" si="1"/>
        <v>6796</v>
      </c>
      <c r="O9" s="26">
        <f t="shared" si="2"/>
        <v>6696.7784000000001</v>
      </c>
      <c r="P9" s="27">
        <v>8</v>
      </c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/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>
        <f>H12</f>
        <v>0.95779999999999998</v>
      </c>
      <c r="K12" s="64">
        <v>0.5</v>
      </c>
      <c r="L12" s="64">
        <v>0.56626157407407407</v>
      </c>
      <c r="M12" s="65">
        <f t="shared" si="0"/>
        <v>6.626157407407407E-2</v>
      </c>
      <c r="N12" s="72">
        <f t="shared" si="1"/>
        <v>5725</v>
      </c>
      <c r="O12" s="26">
        <f t="shared" si="2"/>
        <v>5483.4049999999997</v>
      </c>
      <c r="P12" s="27">
        <v>2</v>
      </c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/>
      <c r="K13" s="64"/>
      <c r="L13" s="64"/>
      <c r="M13" s="65" t="str">
        <f t="shared" si="0"/>
        <v/>
      </c>
      <c r="N13" s="72" t="str">
        <f t="shared" si="1"/>
        <v/>
      </c>
      <c r="O13" s="26" t="str">
        <f t="shared" si="2"/>
        <v/>
      </c>
      <c r="P13" s="27"/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/>
      <c r="K14" s="64"/>
      <c r="L14" s="64"/>
      <c r="M14" s="65" t="str">
        <f t="shared" si="0"/>
        <v/>
      </c>
      <c r="N14" s="72" t="str">
        <f t="shared" si="1"/>
        <v/>
      </c>
      <c r="O14" s="26" t="str">
        <f t="shared" si="2"/>
        <v/>
      </c>
      <c r="P14" s="27"/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</row>
    <row r="17" spans="1:16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</row>
    <row r="18" spans="1:16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164">
        <f>I18</f>
        <v>0.9919</v>
      </c>
      <c r="K18" s="64">
        <v>0.5</v>
      </c>
      <c r="L18" s="64">
        <v>0.56307870370370372</v>
      </c>
      <c r="M18" s="65">
        <f t="shared" si="0"/>
        <v>6.307870370370372E-2</v>
      </c>
      <c r="N18" s="72">
        <f t="shared" si="1"/>
        <v>5450</v>
      </c>
      <c r="O18" s="26">
        <f t="shared" si="2"/>
        <v>5405.8550000000005</v>
      </c>
      <c r="P18" s="27">
        <v>1</v>
      </c>
    </row>
    <row r="19" spans="1:16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</row>
    <row r="20" spans="1:16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</row>
    <row r="21" spans="1:16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</row>
    <row r="22" spans="1:16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>
        <f>I22</f>
        <v>0.8276</v>
      </c>
      <c r="K22" s="64">
        <v>0.5</v>
      </c>
      <c r="L22" s="64"/>
      <c r="M22" s="65" t="str">
        <f t="shared" si="0"/>
        <v/>
      </c>
      <c r="N22" s="72" t="str">
        <f t="shared" si="1"/>
        <v/>
      </c>
      <c r="O22" s="26"/>
      <c r="P22" s="27" t="s">
        <v>130</v>
      </c>
    </row>
    <row r="23" spans="1:16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</row>
    <row r="24" spans="1:16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>
        <f>H24</f>
        <v>1.0092000000000001</v>
      </c>
      <c r="K24" s="64">
        <v>0.5</v>
      </c>
      <c r="L24" s="64">
        <v>0.56880787037037039</v>
      </c>
      <c r="M24" s="65">
        <f t="shared" si="0"/>
        <v>6.8807870370370394E-2</v>
      </c>
      <c r="N24" s="72">
        <f t="shared" si="1"/>
        <v>5945</v>
      </c>
      <c r="O24" s="26">
        <f t="shared" si="2"/>
        <v>5999.6940000000004</v>
      </c>
      <c r="P24" s="27">
        <v>6</v>
      </c>
    </row>
    <row r="25" spans="1:16" ht="25" customHeight="1" x14ac:dyDescent="0.2">
      <c r="A25" s="168">
        <v>2023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1.0810999999999999</v>
      </c>
      <c r="H25" s="154">
        <v>1.0309999999999999</v>
      </c>
      <c r="I25" s="154">
        <v>1.0727</v>
      </c>
      <c r="J25" s="164">
        <f>G25</f>
        <v>1.0810999999999999</v>
      </c>
      <c r="K25" s="64">
        <v>0.5</v>
      </c>
      <c r="L25" s="64">
        <v>0.56027777777777776</v>
      </c>
      <c r="M25" s="65">
        <f t="shared" si="0"/>
        <v>6.0277777777777763E-2</v>
      </c>
      <c r="N25" s="72">
        <f t="shared" si="1"/>
        <v>5208</v>
      </c>
      <c r="O25" s="26">
        <f t="shared" si="2"/>
        <v>5630.3688000000002</v>
      </c>
      <c r="P25" s="27">
        <v>4</v>
      </c>
    </row>
    <row r="26" spans="1:16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>
        <f>H26</f>
        <v>0.90190000000000003</v>
      </c>
      <c r="K26" s="64">
        <v>0.5</v>
      </c>
      <c r="L26" s="64">
        <v>0.5742708333333334</v>
      </c>
      <c r="M26" s="65">
        <f t="shared" si="0"/>
        <v>7.4270833333333397E-2</v>
      </c>
      <c r="N26" s="72">
        <f t="shared" si="1"/>
        <v>6417</v>
      </c>
      <c r="O26" s="26">
        <f t="shared" si="2"/>
        <v>5787.4922999999999</v>
      </c>
      <c r="P26" s="27">
        <v>5</v>
      </c>
    </row>
    <row r="27" spans="1:16" ht="25" customHeight="1" x14ac:dyDescent="0.2">
      <c r="A27" s="184" t="s">
        <v>119</v>
      </c>
      <c r="B27" s="191">
        <v>5400</v>
      </c>
      <c r="C27" s="192" t="s">
        <v>100</v>
      </c>
      <c r="D27" s="192"/>
      <c r="E27" s="192" t="s">
        <v>101</v>
      </c>
      <c r="F27" s="192"/>
      <c r="G27" s="193">
        <v>0.99</v>
      </c>
      <c r="H27" s="193">
        <v>0.95679999999999998</v>
      </c>
      <c r="I27" s="193">
        <v>0.97460000000000002</v>
      </c>
      <c r="J27" s="164"/>
      <c r="K27" s="64"/>
      <c r="L27" s="64"/>
      <c r="M27" s="65" t="str">
        <f t="shared" si="0"/>
        <v/>
      </c>
      <c r="N27" s="72" t="str">
        <f t="shared" si="1"/>
        <v/>
      </c>
      <c r="O27" s="26" t="str">
        <f t="shared" si="2"/>
        <v/>
      </c>
      <c r="P27" s="27"/>
    </row>
    <row r="28" spans="1:16" ht="25" customHeight="1" x14ac:dyDescent="0.2">
      <c r="A28" s="194"/>
      <c r="B28" s="191"/>
      <c r="C28" s="192"/>
      <c r="D28" s="192"/>
      <c r="E28" s="192"/>
      <c r="F28" s="192"/>
      <c r="G28" s="192"/>
      <c r="H28" s="192"/>
      <c r="I28" s="192"/>
      <c r="J28" s="195"/>
      <c r="K28" s="64"/>
      <c r="L28" s="64"/>
      <c r="M28" s="65"/>
      <c r="N28" s="72"/>
      <c r="O28" s="26"/>
      <c r="P28" s="27"/>
    </row>
    <row r="29" spans="1:16" ht="25" customHeight="1" x14ac:dyDescent="0.2">
      <c r="A29" s="194"/>
      <c r="B29" s="191"/>
      <c r="C29" s="192"/>
      <c r="D29" s="192"/>
      <c r="E29" s="192"/>
      <c r="F29" s="192"/>
      <c r="G29" s="192"/>
      <c r="H29" s="192"/>
      <c r="I29" s="192"/>
      <c r="J29" s="192"/>
      <c r="K29" s="196"/>
      <c r="L29" s="196"/>
      <c r="M29" s="196"/>
      <c r="N29" s="72"/>
      <c r="O29" s="26"/>
      <c r="P29" s="197"/>
    </row>
    <row r="30" spans="1:16" ht="25" customHeight="1" x14ac:dyDescent="0.2"/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C717B-C46E-2E40-997F-A820853114D6}">
  <sheetPr>
    <tabColor theme="5" tint="-0.249977111117893"/>
    <pageSetUpPr fitToPage="1"/>
  </sheetPr>
  <dimension ref="A1:P31"/>
  <sheetViews>
    <sheetView topLeftCell="A7" zoomScaleNormal="100" workbookViewId="0">
      <selection activeCell="R10" sqref="R10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21" t="s">
        <v>34</v>
      </c>
      <c r="C2" s="239"/>
      <c r="D2" s="88"/>
      <c r="E2" s="137"/>
      <c r="F2" s="8" t="s">
        <v>1</v>
      </c>
      <c r="G2" s="9">
        <v>17</v>
      </c>
      <c r="H2" s="9"/>
      <c r="I2" s="10" t="s">
        <v>2</v>
      </c>
      <c r="J2" s="201">
        <v>45531</v>
      </c>
      <c r="K2" s="138"/>
      <c r="L2" s="11" t="s">
        <v>171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 t="s">
        <v>27</v>
      </c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>
        <v>7</v>
      </c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/>
      <c r="K6" s="64"/>
      <c r="L6" s="64"/>
      <c r="M6" s="65" t="str">
        <f t="shared" ref="M6:M30" si="0">IF(L6="","",L6-K6)</f>
        <v/>
      </c>
      <c r="N6" s="72" t="str">
        <f t="shared" ref="N6:N30" si="1">IF(L6="","",SUM((HOUR(M6)*3600))+(MINUTE(M6)*60)+(SECOND(M6)))</f>
        <v/>
      </c>
      <c r="O6" s="26" t="str">
        <f t="shared" ref="O6:O30" si="2">IF(J6="","",N6*J6)</f>
        <v/>
      </c>
      <c r="P6" s="27"/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/>
      <c r="K7" s="64"/>
      <c r="L7" s="64"/>
      <c r="M7" s="65" t="str">
        <f t="shared" si="0"/>
        <v/>
      </c>
      <c r="N7" s="72" t="str">
        <f t="shared" si="1"/>
        <v/>
      </c>
      <c r="O7" s="26" t="str">
        <f t="shared" si="2"/>
        <v/>
      </c>
      <c r="P7" s="27"/>
    </row>
    <row r="8" spans="1:16" ht="25" customHeight="1" x14ac:dyDescent="0.2">
      <c r="A8" s="165" t="s">
        <v>176</v>
      </c>
      <c r="B8" s="158" t="s">
        <v>176</v>
      </c>
      <c r="C8" s="166"/>
      <c r="D8" s="167"/>
      <c r="E8" s="161" t="s">
        <v>105</v>
      </c>
      <c r="F8" s="162" t="s">
        <v>24</v>
      </c>
      <c r="G8" s="163">
        <v>0.98880000000000001</v>
      </c>
      <c r="H8" s="163">
        <v>0.95309999999999995</v>
      </c>
      <c r="I8" s="163">
        <v>0.9798</v>
      </c>
      <c r="J8" s="164"/>
      <c r="K8" s="64"/>
      <c r="L8" s="64"/>
      <c r="M8" s="65" t="str">
        <f t="shared" si="0"/>
        <v/>
      </c>
      <c r="N8" s="72" t="str">
        <f t="shared" si="1"/>
        <v/>
      </c>
      <c r="O8" s="26" t="str">
        <f t="shared" si="2"/>
        <v/>
      </c>
      <c r="P8" s="27"/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/>
      <c r="K9" s="64"/>
      <c r="L9" s="64"/>
      <c r="M9" s="65" t="str">
        <f t="shared" si="0"/>
        <v/>
      </c>
      <c r="N9" s="72" t="str">
        <f t="shared" si="1"/>
        <v/>
      </c>
      <c r="O9" s="26" t="str">
        <f t="shared" si="2"/>
        <v/>
      </c>
      <c r="P9" s="27">
        <v>3</v>
      </c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/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/>
      <c r="K12" s="64"/>
      <c r="L12" s="64"/>
      <c r="M12" s="65" t="str">
        <f t="shared" si="0"/>
        <v/>
      </c>
      <c r="N12" s="72" t="str">
        <f t="shared" si="1"/>
        <v/>
      </c>
      <c r="O12" s="26" t="str">
        <f t="shared" si="2"/>
        <v/>
      </c>
      <c r="P12" s="27">
        <v>4</v>
      </c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/>
      <c r="K13" s="64"/>
      <c r="L13" s="64"/>
      <c r="M13" s="65" t="str">
        <f t="shared" si="0"/>
        <v/>
      </c>
      <c r="N13" s="72" t="str">
        <f t="shared" si="1"/>
        <v/>
      </c>
      <c r="O13" s="26" t="str">
        <f t="shared" si="2"/>
        <v/>
      </c>
      <c r="P13" s="27">
        <v>6</v>
      </c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/>
      <c r="K14" s="64"/>
      <c r="L14" s="64"/>
      <c r="M14" s="65" t="str">
        <f t="shared" si="0"/>
        <v/>
      </c>
      <c r="N14" s="72" t="str">
        <f t="shared" si="1"/>
        <v/>
      </c>
      <c r="O14" s="26" t="str">
        <f t="shared" si="2"/>
        <v/>
      </c>
      <c r="P14" s="27">
        <v>5</v>
      </c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</row>
    <row r="17" spans="1:16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</row>
    <row r="18" spans="1:16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164"/>
      <c r="K18" s="64"/>
      <c r="L18" s="64"/>
      <c r="M18" s="65" t="str">
        <f t="shared" si="0"/>
        <v/>
      </c>
      <c r="N18" s="72" t="str">
        <f t="shared" si="1"/>
        <v/>
      </c>
      <c r="O18" s="26" t="str">
        <f t="shared" si="2"/>
        <v/>
      </c>
      <c r="P18" s="27">
        <v>2</v>
      </c>
    </row>
    <row r="19" spans="1:16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</row>
    <row r="20" spans="1:16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</row>
    <row r="21" spans="1:16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</row>
    <row r="22" spans="1:16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</row>
    <row r="23" spans="1:16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</row>
    <row r="24" spans="1:16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/>
      <c r="K24" s="64"/>
      <c r="L24" s="64"/>
      <c r="M24" s="65" t="str">
        <f t="shared" si="0"/>
        <v/>
      </c>
      <c r="N24" s="72" t="str">
        <f t="shared" si="1"/>
        <v/>
      </c>
      <c r="O24" s="26" t="str">
        <f t="shared" si="2"/>
        <v/>
      </c>
      <c r="P24" s="27">
        <v>8</v>
      </c>
    </row>
    <row r="25" spans="1:16" ht="25" customHeight="1" x14ac:dyDescent="0.2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1.0787</v>
      </c>
      <c r="H25" s="154">
        <v>1.0295000000000001</v>
      </c>
      <c r="I25" s="154">
        <v>1.0723</v>
      </c>
      <c r="J25" s="164"/>
      <c r="K25" s="64"/>
      <c r="L25" s="64"/>
      <c r="M25" s="65" t="str">
        <f t="shared" si="0"/>
        <v/>
      </c>
      <c r="N25" s="72" t="str">
        <f t="shared" si="1"/>
        <v/>
      </c>
      <c r="O25" s="26" t="str">
        <f t="shared" si="2"/>
        <v/>
      </c>
      <c r="P25" s="27">
        <v>1</v>
      </c>
    </row>
    <row r="26" spans="1:16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/>
      <c r="K26" s="64"/>
      <c r="L26" s="64"/>
      <c r="M26" s="65" t="str">
        <f t="shared" si="0"/>
        <v/>
      </c>
      <c r="N26" s="72" t="str">
        <f t="shared" si="1"/>
        <v/>
      </c>
      <c r="O26" s="26" t="str">
        <f t="shared" si="2"/>
        <v/>
      </c>
      <c r="P26" s="27"/>
    </row>
    <row r="27" spans="1:16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9" t="str">
        <f t="shared" si="0"/>
        <v/>
      </c>
      <c r="N27" s="72" t="str">
        <f t="shared" si="1"/>
        <v/>
      </c>
      <c r="O27" s="210" t="str">
        <f t="shared" si="2"/>
        <v/>
      </c>
      <c r="P27" s="27"/>
    </row>
    <row r="28" spans="1:16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16">
        <v>1.131</v>
      </c>
      <c r="H28" s="216">
        <v>1.0740000000000001</v>
      </c>
      <c r="I28" s="216">
        <v>1.1221000000000001</v>
      </c>
      <c r="J28" s="164"/>
      <c r="K28" s="64"/>
      <c r="L28" s="64"/>
      <c r="M28" s="65" t="str">
        <f t="shared" si="0"/>
        <v/>
      </c>
      <c r="N28" s="72" t="str">
        <f t="shared" si="1"/>
        <v/>
      </c>
      <c r="O28" s="26" t="str">
        <f t="shared" si="2"/>
        <v/>
      </c>
      <c r="P28" s="27"/>
    </row>
    <row r="29" spans="1:16" ht="25" customHeight="1" x14ac:dyDescent="0.2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216">
        <v>1.0685</v>
      </c>
      <c r="H29" s="216">
        <v>1.0284</v>
      </c>
      <c r="I29" s="216">
        <v>1.0550999999999999</v>
      </c>
      <c r="J29" s="164"/>
      <c r="K29" s="64"/>
      <c r="L29" s="64"/>
      <c r="M29" s="65" t="str">
        <f t="shared" si="0"/>
        <v/>
      </c>
      <c r="N29" s="72" t="str">
        <f t="shared" si="1"/>
        <v/>
      </c>
      <c r="O29" s="26" t="str">
        <f t="shared" si="2"/>
        <v/>
      </c>
      <c r="P29" s="27"/>
    </row>
    <row r="30" spans="1:16" ht="25" customHeight="1" x14ac:dyDescent="0.2">
      <c r="A30" s="235" t="s">
        <v>110</v>
      </c>
      <c r="B30" s="236">
        <v>10779</v>
      </c>
      <c r="C30" s="237" t="s">
        <v>169</v>
      </c>
      <c r="D30" s="236">
        <v>46662305</v>
      </c>
      <c r="E30" s="237" t="s">
        <v>85</v>
      </c>
      <c r="F30" s="237" t="s">
        <v>170</v>
      </c>
      <c r="G30" s="238">
        <v>1.0879000000000001</v>
      </c>
      <c r="H30" s="238">
        <v>1.0521</v>
      </c>
      <c r="I30" s="238">
        <v>1.0674999999999999</v>
      </c>
      <c r="J30" s="164"/>
      <c r="K30" s="64"/>
      <c r="L30" s="64"/>
      <c r="M30" s="65" t="str">
        <f t="shared" si="0"/>
        <v/>
      </c>
      <c r="N30" s="72" t="str">
        <f t="shared" si="1"/>
        <v/>
      </c>
      <c r="O30" s="26" t="str">
        <f t="shared" si="2"/>
        <v/>
      </c>
      <c r="P30" s="27"/>
    </row>
    <row r="31" spans="1:16" ht="28" x14ac:dyDescent="0.2">
      <c r="A31" s="165" t="s">
        <v>176</v>
      </c>
      <c r="B31" s="158" t="s">
        <v>176</v>
      </c>
      <c r="C31" s="166" t="s">
        <v>81</v>
      </c>
      <c r="D31" s="167" t="s">
        <v>82</v>
      </c>
      <c r="E31" s="162" t="s">
        <v>175</v>
      </c>
      <c r="F31" s="162" t="s">
        <v>190</v>
      </c>
      <c r="G31" s="154">
        <v>1.0565</v>
      </c>
      <c r="H31" s="154">
        <v>1.0092000000000001</v>
      </c>
      <c r="I31" s="154">
        <v>1.0475000000000001</v>
      </c>
      <c r="J31" s="164"/>
      <c r="K31" s="64"/>
      <c r="L31" s="64"/>
      <c r="M31" s="65" t="str">
        <f t="shared" ref="M31" si="3">IF(L31="","",L31-K31)</f>
        <v/>
      </c>
      <c r="N31" s="72" t="str">
        <f t="shared" ref="N31" si="4">IF(L31="","",SUM((HOUR(M31)*3600))+(MINUTE(M31)*60)+(SECOND(M31)))</f>
        <v/>
      </c>
      <c r="O31" s="26" t="str">
        <f t="shared" ref="O31" si="5">IF(J31="","",N31*J31)</f>
        <v/>
      </c>
      <c r="P31" s="27">
        <v>9</v>
      </c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BA953-0533-4E44-9DDC-13791858C774}">
  <sheetPr>
    <tabColor theme="5" tint="-0.249977111117893"/>
    <pageSetUpPr fitToPage="1"/>
  </sheetPr>
  <dimension ref="A1:P31"/>
  <sheetViews>
    <sheetView topLeftCell="A6" zoomScaleNormal="100" workbookViewId="0">
      <selection activeCell="C5" sqref="C5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6" max="16" width="10.6640625" style="37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9" t="s">
        <v>49</v>
      </c>
      <c r="C2" s="239"/>
      <c r="D2" s="88"/>
      <c r="E2" s="137"/>
      <c r="F2" s="8" t="s">
        <v>1</v>
      </c>
      <c r="G2" s="9">
        <v>3</v>
      </c>
      <c r="H2" s="9"/>
      <c r="I2" s="10" t="s">
        <v>2</v>
      </c>
      <c r="J2" s="201">
        <v>45538</v>
      </c>
      <c r="K2" s="138"/>
      <c r="L2" s="11" t="s">
        <v>171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/>
      <c r="K6" s="64"/>
      <c r="L6" s="64"/>
      <c r="M6" s="65" t="str">
        <f t="shared" ref="M6:M30" si="0">IF(L6="","",L6-K6)</f>
        <v/>
      </c>
      <c r="N6" s="72" t="str">
        <f t="shared" ref="N6:N30" si="1">IF(L6="","",SUM((HOUR(M6)*3600))+(MINUTE(M6)*60)+(SECOND(M6)))</f>
        <v/>
      </c>
      <c r="O6" s="26" t="str">
        <f t="shared" ref="O6:O30" si="2">IF(J6="","",N6*J6)</f>
        <v/>
      </c>
      <c r="P6" s="27"/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/>
      <c r="K7" s="64"/>
      <c r="L7" s="64"/>
      <c r="M7" s="65" t="str">
        <f t="shared" si="0"/>
        <v/>
      </c>
      <c r="N7" s="72" t="str">
        <f t="shared" si="1"/>
        <v/>
      </c>
      <c r="O7" s="26" t="str">
        <f t="shared" si="2"/>
        <v/>
      </c>
      <c r="P7" s="27"/>
    </row>
    <row r="8" spans="1:16" ht="25" customHeight="1" x14ac:dyDescent="0.2">
      <c r="A8" s="165" t="s">
        <v>176</v>
      </c>
      <c r="B8" s="158" t="s">
        <v>176</v>
      </c>
      <c r="C8" s="166"/>
      <c r="D8" s="167"/>
      <c r="E8" s="161" t="s">
        <v>105</v>
      </c>
      <c r="F8" s="162" t="s">
        <v>24</v>
      </c>
      <c r="G8" s="163">
        <v>0.98880000000000001</v>
      </c>
      <c r="H8" s="163">
        <v>0.95309999999999995</v>
      </c>
      <c r="I8" s="163">
        <v>0.9798</v>
      </c>
      <c r="J8" s="164"/>
      <c r="K8" s="64"/>
      <c r="L8" s="64"/>
      <c r="M8" s="65" t="str">
        <f t="shared" si="0"/>
        <v/>
      </c>
      <c r="N8" s="72" t="str">
        <f t="shared" si="1"/>
        <v/>
      </c>
      <c r="O8" s="26" t="str">
        <f t="shared" si="2"/>
        <v/>
      </c>
      <c r="P8" s="27"/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/>
      <c r="K9" s="64"/>
      <c r="L9" s="64"/>
      <c r="M9" s="65" t="str">
        <f t="shared" si="0"/>
        <v/>
      </c>
      <c r="N9" s="72" t="str">
        <f t="shared" si="1"/>
        <v/>
      </c>
      <c r="O9" s="26" t="str">
        <f t="shared" si="2"/>
        <v/>
      </c>
      <c r="P9" s="27"/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/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218">
        <v>0.95779999999999998</v>
      </c>
      <c r="I12" s="154">
        <v>0.99629999999999996</v>
      </c>
      <c r="J12" s="164">
        <f>H12</f>
        <v>0.95779999999999998</v>
      </c>
      <c r="K12" s="64">
        <v>0.75</v>
      </c>
      <c r="L12" s="64">
        <v>0.80666666666666664</v>
      </c>
      <c r="M12" s="65">
        <f t="shared" si="0"/>
        <v>5.6666666666666643E-2</v>
      </c>
      <c r="N12" s="72">
        <f t="shared" si="1"/>
        <v>4896</v>
      </c>
      <c r="O12" s="26">
        <f t="shared" si="2"/>
        <v>4689.3887999999997</v>
      </c>
      <c r="P12" s="27">
        <v>2</v>
      </c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218">
        <v>0.91930000000000001</v>
      </c>
      <c r="I13" s="175">
        <v>0.95799999999999996</v>
      </c>
      <c r="J13" s="164">
        <f>H13</f>
        <v>0.91930000000000001</v>
      </c>
      <c r="K13" s="64">
        <v>0.75</v>
      </c>
      <c r="L13" s="64">
        <v>0.81115740740740738</v>
      </c>
      <c r="M13" s="65">
        <f t="shared" si="0"/>
        <v>6.1157407407407383E-2</v>
      </c>
      <c r="N13" s="72">
        <f t="shared" si="1"/>
        <v>5284</v>
      </c>
      <c r="O13" s="26">
        <f t="shared" si="2"/>
        <v>4857.5811999999996</v>
      </c>
      <c r="P13" s="27">
        <v>3</v>
      </c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/>
      <c r="K14" s="64"/>
      <c r="L14" s="64"/>
      <c r="M14" s="65" t="str">
        <f t="shared" si="0"/>
        <v/>
      </c>
      <c r="N14" s="72" t="str">
        <f t="shared" si="1"/>
        <v/>
      </c>
      <c r="O14" s="26" t="str">
        <f t="shared" si="2"/>
        <v/>
      </c>
      <c r="P14" s="27"/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</row>
    <row r="17" spans="1:16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</row>
    <row r="18" spans="1:16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164"/>
      <c r="K18" s="64"/>
      <c r="L18" s="64"/>
      <c r="M18" s="65" t="str">
        <f t="shared" si="0"/>
        <v/>
      </c>
      <c r="N18" s="72" t="str">
        <f t="shared" si="1"/>
        <v/>
      </c>
      <c r="O18" s="26" t="s">
        <v>160</v>
      </c>
      <c r="P18" s="27">
        <v>5</v>
      </c>
    </row>
    <row r="19" spans="1:16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</row>
    <row r="20" spans="1:16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</row>
    <row r="21" spans="1:16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</row>
    <row r="22" spans="1:16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</row>
    <row r="23" spans="1:16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</row>
    <row r="24" spans="1:16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/>
      <c r="K24" s="64"/>
      <c r="L24" s="64"/>
      <c r="M24" s="65" t="str">
        <f t="shared" si="0"/>
        <v/>
      </c>
      <c r="N24" s="72" t="str">
        <f t="shared" si="1"/>
        <v/>
      </c>
      <c r="O24" s="26" t="str">
        <f t="shared" si="2"/>
        <v/>
      </c>
      <c r="P24" s="27"/>
    </row>
    <row r="25" spans="1:16" ht="25" customHeight="1" x14ac:dyDescent="0.2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276">
        <v>1.0787</v>
      </c>
      <c r="H25" s="154">
        <v>1.0295000000000001</v>
      </c>
      <c r="I25" s="154">
        <v>1.0723</v>
      </c>
      <c r="J25" s="164">
        <f>G25</f>
        <v>1.0787</v>
      </c>
      <c r="K25" s="64">
        <v>0.75</v>
      </c>
      <c r="L25" s="64">
        <v>0.79418981481481477</v>
      </c>
      <c r="M25" s="65">
        <f t="shared" si="0"/>
        <v>4.4189814814814765E-2</v>
      </c>
      <c r="N25" s="72">
        <f t="shared" si="1"/>
        <v>3818</v>
      </c>
      <c r="O25" s="26">
        <f t="shared" si="2"/>
        <v>4118.4766</v>
      </c>
      <c r="P25" s="27">
        <v>1</v>
      </c>
    </row>
    <row r="26" spans="1:16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/>
      <c r="K26" s="64"/>
      <c r="L26" s="64"/>
      <c r="M26" s="65" t="str">
        <f t="shared" si="0"/>
        <v/>
      </c>
      <c r="N26" s="72" t="str">
        <f t="shared" si="1"/>
        <v/>
      </c>
      <c r="O26" s="26" t="str">
        <f t="shared" si="2"/>
        <v/>
      </c>
      <c r="P26" s="27"/>
    </row>
    <row r="27" spans="1:16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9" t="str">
        <f t="shared" si="0"/>
        <v/>
      </c>
      <c r="N27" s="72" t="str">
        <f t="shared" si="1"/>
        <v/>
      </c>
      <c r="O27" s="210" t="str">
        <f t="shared" si="2"/>
        <v/>
      </c>
      <c r="P27" s="27"/>
    </row>
    <row r="28" spans="1:16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16">
        <v>1.131</v>
      </c>
      <c r="H28" s="216">
        <v>1.0740000000000001</v>
      </c>
      <c r="I28" s="216">
        <v>1.1221000000000001</v>
      </c>
      <c r="J28" s="164"/>
      <c r="K28" s="64"/>
      <c r="L28" s="64"/>
      <c r="M28" s="65" t="str">
        <f t="shared" si="0"/>
        <v/>
      </c>
      <c r="N28" s="72" t="str">
        <f t="shared" si="1"/>
        <v/>
      </c>
      <c r="O28" s="26" t="str">
        <f t="shared" si="2"/>
        <v/>
      </c>
      <c r="P28" s="27"/>
    </row>
    <row r="29" spans="1:16" ht="25" customHeight="1" x14ac:dyDescent="0.2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216">
        <v>1.0685</v>
      </c>
      <c r="H29" s="216">
        <v>1.0284</v>
      </c>
      <c r="I29" s="216">
        <v>1.0550999999999999</v>
      </c>
      <c r="J29" s="164"/>
      <c r="K29" s="64"/>
      <c r="L29" s="64"/>
      <c r="M29" s="65" t="str">
        <f t="shared" si="0"/>
        <v/>
      </c>
      <c r="N29" s="72" t="str">
        <f t="shared" si="1"/>
        <v/>
      </c>
      <c r="O29" s="26" t="str">
        <f t="shared" si="2"/>
        <v/>
      </c>
      <c r="P29" s="27"/>
    </row>
    <row r="30" spans="1:16" ht="25" customHeight="1" x14ac:dyDescent="0.2">
      <c r="A30" s="235" t="s">
        <v>110</v>
      </c>
      <c r="B30" s="236">
        <v>10779</v>
      </c>
      <c r="C30" s="237" t="s">
        <v>169</v>
      </c>
      <c r="D30" s="236">
        <v>46662305</v>
      </c>
      <c r="E30" s="237" t="s">
        <v>85</v>
      </c>
      <c r="F30" s="237" t="s">
        <v>170</v>
      </c>
      <c r="G30" s="238">
        <v>1.0879000000000001</v>
      </c>
      <c r="H30" s="238">
        <v>1.0521</v>
      </c>
      <c r="I30" s="238">
        <v>1.0674999999999999</v>
      </c>
      <c r="J30" s="164"/>
      <c r="K30" s="64"/>
      <c r="L30" s="64"/>
      <c r="M30" s="65" t="str">
        <f t="shared" si="0"/>
        <v/>
      </c>
      <c r="N30" s="72" t="str">
        <f t="shared" si="1"/>
        <v/>
      </c>
      <c r="O30" s="26" t="str">
        <f t="shared" si="2"/>
        <v/>
      </c>
      <c r="P30" s="27"/>
    </row>
    <row r="31" spans="1:16" ht="28" x14ac:dyDescent="0.2">
      <c r="A31" s="165" t="s">
        <v>176</v>
      </c>
      <c r="B31" s="158" t="s">
        <v>176</v>
      </c>
      <c r="C31" s="166" t="s">
        <v>81</v>
      </c>
      <c r="D31" s="167" t="s">
        <v>82</v>
      </c>
      <c r="E31" s="162" t="s">
        <v>175</v>
      </c>
      <c r="F31" s="162" t="s">
        <v>190</v>
      </c>
      <c r="G31" s="154">
        <v>1.0565</v>
      </c>
      <c r="H31" s="218">
        <v>1.0092000000000001</v>
      </c>
      <c r="I31" s="154">
        <v>1.0475000000000001</v>
      </c>
      <c r="J31" s="164">
        <f>H31</f>
        <v>1.0092000000000001</v>
      </c>
      <c r="K31" s="64">
        <v>0.75</v>
      </c>
      <c r="L31" s="64">
        <v>0.81451388888888887</v>
      </c>
      <c r="M31" s="65">
        <f t="shared" ref="M31" si="3">IF(L31="","",L31-K31)</f>
        <v>6.4513888888888871E-2</v>
      </c>
      <c r="N31" s="72">
        <f t="shared" ref="N31" si="4">IF(L31="","",SUM((HOUR(M31)*3600))+(MINUTE(M31)*60)+(SECOND(M31)))</f>
        <v>5574</v>
      </c>
      <c r="O31" s="26">
        <f t="shared" ref="O31" si="5">IF(J31="","",N31*J31)</f>
        <v>5625.2808000000005</v>
      </c>
      <c r="P31" s="27">
        <v>4</v>
      </c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8F169-DFEC-894C-A182-6848B82BEAF7}">
  <sheetPr>
    <tabColor theme="5" tint="-0.249977111117893"/>
    <pageSetUpPr fitToPage="1"/>
  </sheetPr>
  <dimension ref="A1:P31"/>
  <sheetViews>
    <sheetView topLeftCell="A2" zoomScaleNormal="100" workbookViewId="0">
      <selection activeCell="P5" sqref="P5:P31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9" t="s">
        <v>192</v>
      </c>
      <c r="C2" s="239"/>
      <c r="D2" s="88"/>
      <c r="E2" s="137"/>
      <c r="F2" s="8" t="s">
        <v>1</v>
      </c>
      <c r="G2" s="9">
        <v>2</v>
      </c>
      <c r="H2" s="9"/>
      <c r="I2" s="10" t="s">
        <v>2</v>
      </c>
      <c r="J2" s="201">
        <v>45545</v>
      </c>
      <c r="K2" s="138"/>
      <c r="L2" s="11" t="s">
        <v>171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/>
      <c r="K6" s="64"/>
      <c r="L6" s="64"/>
      <c r="M6" s="65" t="str">
        <f t="shared" ref="M6:M30" si="0">IF(L6="","",L6-K6)</f>
        <v/>
      </c>
      <c r="N6" s="72" t="str">
        <f t="shared" ref="N6:N30" si="1">IF(L6="","",SUM((HOUR(M6)*3600))+(MINUTE(M6)*60)+(SECOND(M6)))</f>
        <v/>
      </c>
      <c r="O6" s="26" t="str">
        <f t="shared" ref="O6:O30" si="2">IF(J6="","",N6*J6)</f>
        <v/>
      </c>
      <c r="P6" s="27"/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/>
      <c r="K7" s="64"/>
      <c r="L7" s="64"/>
      <c r="M7" s="65" t="str">
        <f t="shared" si="0"/>
        <v/>
      </c>
      <c r="N7" s="72" t="str">
        <f t="shared" si="1"/>
        <v/>
      </c>
      <c r="O7" s="26" t="str">
        <f t="shared" si="2"/>
        <v/>
      </c>
      <c r="P7" s="27"/>
    </row>
    <row r="8" spans="1:16" ht="25" customHeight="1" x14ac:dyDescent="0.2">
      <c r="A8" s="165" t="s">
        <v>176</v>
      </c>
      <c r="B8" s="158" t="s">
        <v>176</v>
      </c>
      <c r="C8" s="166"/>
      <c r="D8" s="167"/>
      <c r="E8" s="161" t="s">
        <v>105</v>
      </c>
      <c r="F8" s="162" t="s">
        <v>24</v>
      </c>
      <c r="G8" s="163">
        <v>0.98880000000000001</v>
      </c>
      <c r="H8" s="163">
        <v>0.95309999999999995</v>
      </c>
      <c r="I8" s="163">
        <v>0.9798</v>
      </c>
      <c r="J8" s="164"/>
      <c r="K8" s="64"/>
      <c r="L8" s="64"/>
      <c r="M8" s="65" t="str">
        <f t="shared" si="0"/>
        <v/>
      </c>
      <c r="N8" s="72" t="str">
        <f t="shared" si="1"/>
        <v/>
      </c>
      <c r="O8" s="26" t="str">
        <f t="shared" si="2"/>
        <v/>
      </c>
      <c r="P8" s="27"/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>
        <f>H9</f>
        <v>0.96060000000000001</v>
      </c>
      <c r="K9" s="64">
        <v>0.75</v>
      </c>
      <c r="L9" s="64">
        <v>0.80121527777777779</v>
      </c>
      <c r="M9" s="65">
        <f t="shared" si="0"/>
        <v>5.121527777777779E-2</v>
      </c>
      <c r="N9" s="72">
        <f t="shared" si="1"/>
        <v>4425</v>
      </c>
      <c r="O9" s="26">
        <f t="shared" si="2"/>
        <v>4250.6549999999997</v>
      </c>
      <c r="P9" s="27">
        <v>2</v>
      </c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/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/>
      <c r="K12" s="64"/>
      <c r="L12" s="64"/>
      <c r="M12" s="65" t="str">
        <f t="shared" si="0"/>
        <v/>
      </c>
      <c r="N12" s="72" t="str">
        <f t="shared" si="1"/>
        <v/>
      </c>
      <c r="O12" s="26" t="str">
        <f t="shared" si="2"/>
        <v/>
      </c>
      <c r="P12" s="27"/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/>
      <c r="K13" s="64"/>
      <c r="L13" s="64"/>
      <c r="M13" s="65" t="str">
        <f t="shared" si="0"/>
        <v/>
      </c>
      <c r="N13" s="72" t="str">
        <f t="shared" si="1"/>
        <v/>
      </c>
      <c r="O13" s="26" t="str">
        <f t="shared" si="2"/>
        <v/>
      </c>
      <c r="P13" s="27"/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/>
      <c r="K14" s="64"/>
      <c r="L14" s="64"/>
      <c r="M14" s="65" t="str">
        <f t="shared" si="0"/>
        <v/>
      </c>
      <c r="N14" s="72" t="str">
        <f t="shared" si="1"/>
        <v/>
      </c>
      <c r="O14" s="26" t="str">
        <f t="shared" si="2"/>
        <v/>
      </c>
      <c r="P14" s="27"/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</row>
    <row r="17" spans="1:16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</row>
    <row r="18" spans="1:16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164"/>
      <c r="K18" s="64"/>
      <c r="L18" s="64"/>
      <c r="M18" s="65" t="str">
        <f t="shared" si="0"/>
        <v/>
      </c>
      <c r="N18" s="72" t="str">
        <f t="shared" si="1"/>
        <v/>
      </c>
      <c r="O18" s="26" t="str">
        <f t="shared" si="2"/>
        <v/>
      </c>
      <c r="P18" s="27"/>
    </row>
    <row r="19" spans="1:16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</row>
    <row r="20" spans="1:16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</row>
    <row r="21" spans="1:16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</row>
    <row r="22" spans="1:16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</row>
    <row r="23" spans="1:16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</row>
    <row r="24" spans="1:16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/>
      <c r="K24" s="64"/>
      <c r="L24" s="64"/>
      <c r="M24" s="65" t="str">
        <f t="shared" si="0"/>
        <v/>
      </c>
      <c r="N24" s="72" t="str">
        <f t="shared" si="1"/>
        <v/>
      </c>
      <c r="O24" s="26" t="str">
        <f t="shared" si="2"/>
        <v/>
      </c>
      <c r="P24" s="27"/>
    </row>
    <row r="25" spans="1:16" ht="25" customHeight="1" x14ac:dyDescent="0.2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1.0787</v>
      </c>
      <c r="H25" s="154">
        <v>1.0295000000000001</v>
      </c>
      <c r="I25" s="154">
        <v>1.0723</v>
      </c>
      <c r="J25" s="164"/>
      <c r="K25" s="64"/>
      <c r="L25" s="64"/>
      <c r="M25" s="65" t="str">
        <f t="shared" si="0"/>
        <v/>
      </c>
      <c r="N25" s="72" t="str">
        <f t="shared" si="1"/>
        <v/>
      </c>
      <c r="O25" s="26" t="str">
        <f t="shared" si="2"/>
        <v/>
      </c>
      <c r="P25" s="27"/>
    </row>
    <row r="26" spans="1:16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/>
      <c r="K26" s="64"/>
      <c r="L26" s="64"/>
      <c r="M26" s="65" t="str">
        <f t="shared" si="0"/>
        <v/>
      </c>
      <c r="N26" s="72" t="str">
        <f t="shared" si="1"/>
        <v/>
      </c>
      <c r="O26" s="26" t="str">
        <f t="shared" si="2"/>
        <v/>
      </c>
      <c r="P26" s="27"/>
    </row>
    <row r="27" spans="1:16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9" t="str">
        <f t="shared" si="0"/>
        <v/>
      </c>
      <c r="N27" s="72" t="str">
        <f t="shared" si="1"/>
        <v/>
      </c>
      <c r="O27" s="210" t="str">
        <f t="shared" si="2"/>
        <v/>
      </c>
      <c r="P27" s="27"/>
    </row>
    <row r="28" spans="1:16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16">
        <v>1.131</v>
      </c>
      <c r="H28" s="216">
        <v>1.0740000000000001</v>
      </c>
      <c r="I28" s="216">
        <v>1.1221000000000001</v>
      </c>
      <c r="J28" s="164"/>
      <c r="K28" s="64"/>
      <c r="L28" s="64"/>
      <c r="M28" s="65" t="str">
        <f t="shared" si="0"/>
        <v/>
      </c>
      <c r="N28" s="72" t="str">
        <f t="shared" si="1"/>
        <v/>
      </c>
      <c r="O28" s="26" t="str">
        <f t="shared" si="2"/>
        <v/>
      </c>
      <c r="P28" s="27"/>
    </row>
    <row r="29" spans="1:16" ht="25" customHeight="1" x14ac:dyDescent="0.2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216">
        <v>1.0685</v>
      </c>
      <c r="H29" s="216">
        <v>1.0284</v>
      </c>
      <c r="I29" s="216">
        <v>1.0550999999999999</v>
      </c>
      <c r="J29" s="164"/>
      <c r="K29" s="64"/>
      <c r="L29" s="64"/>
      <c r="M29" s="65" t="str">
        <f t="shared" si="0"/>
        <v/>
      </c>
      <c r="N29" s="72" t="str">
        <f t="shared" si="1"/>
        <v/>
      </c>
      <c r="O29" s="26" t="str">
        <f t="shared" si="2"/>
        <v/>
      </c>
      <c r="P29" s="27"/>
    </row>
    <row r="30" spans="1:16" ht="25" customHeight="1" x14ac:dyDescent="0.2">
      <c r="A30" s="235" t="s">
        <v>110</v>
      </c>
      <c r="B30" s="236">
        <v>10779</v>
      </c>
      <c r="C30" s="237" t="s">
        <v>169</v>
      </c>
      <c r="D30" s="236">
        <v>46662305</v>
      </c>
      <c r="E30" s="237" t="s">
        <v>85</v>
      </c>
      <c r="F30" s="237" t="s">
        <v>170</v>
      </c>
      <c r="G30" s="238">
        <v>1.0879000000000001</v>
      </c>
      <c r="H30" s="238">
        <v>1.0521</v>
      </c>
      <c r="I30" s="238">
        <v>1.0674999999999999</v>
      </c>
      <c r="J30" s="164"/>
      <c r="K30" s="64"/>
      <c r="L30" s="64"/>
      <c r="M30" s="65" t="str">
        <f t="shared" si="0"/>
        <v/>
      </c>
      <c r="N30" s="72" t="str">
        <f t="shared" si="1"/>
        <v/>
      </c>
      <c r="O30" s="26" t="str">
        <f t="shared" si="2"/>
        <v/>
      </c>
      <c r="P30" s="27"/>
    </row>
    <row r="31" spans="1:16" ht="28" x14ac:dyDescent="0.2">
      <c r="A31" s="165" t="s">
        <v>176</v>
      </c>
      <c r="B31" s="158" t="s">
        <v>176</v>
      </c>
      <c r="C31" s="166" t="s">
        <v>81</v>
      </c>
      <c r="D31" s="167" t="s">
        <v>82</v>
      </c>
      <c r="E31" s="162" t="s">
        <v>175</v>
      </c>
      <c r="F31" s="162" t="s">
        <v>190</v>
      </c>
      <c r="G31" s="154">
        <v>1.0565</v>
      </c>
      <c r="H31" s="154">
        <v>1.0092000000000001</v>
      </c>
      <c r="I31" s="154">
        <v>1.0475000000000001</v>
      </c>
      <c r="J31" s="164">
        <f>H31</f>
        <v>1.0092000000000001</v>
      </c>
      <c r="K31" s="64">
        <v>0.75</v>
      </c>
      <c r="L31" s="64">
        <v>0.79689814814814819</v>
      </c>
      <c r="M31" s="65">
        <f t="shared" ref="M31" si="3">IF(L31="","",L31-K31)</f>
        <v>4.6898148148148189E-2</v>
      </c>
      <c r="N31" s="72">
        <f t="shared" ref="N31" si="4">IF(L31="","",SUM((HOUR(M31)*3600))+(MINUTE(M31)*60)+(SECOND(M31)))</f>
        <v>4052</v>
      </c>
      <c r="O31" s="26">
        <f t="shared" ref="O31" si="5">IF(J31="","",N31*J31)</f>
        <v>4089.2784000000006</v>
      </c>
      <c r="P31" s="27">
        <v>1</v>
      </c>
    </row>
  </sheetData>
  <phoneticPr fontId="12" type="noConversion"/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7EE0E-8E4C-D84A-9B9E-2CA794201BFF}">
  <sheetPr>
    <tabColor theme="5" tint="-0.249977111117893"/>
    <pageSetUpPr fitToPage="1"/>
  </sheetPr>
  <dimension ref="A1:P32"/>
  <sheetViews>
    <sheetView zoomScaleNormal="100" workbookViewId="0">
      <selection activeCell="P5" sqref="P5:P32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174" t="s">
        <v>72</v>
      </c>
      <c r="C2" s="239"/>
      <c r="D2" s="88"/>
      <c r="E2" s="137"/>
      <c r="F2" s="8" t="s">
        <v>1</v>
      </c>
      <c r="G2" s="9">
        <v>2</v>
      </c>
      <c r="H2" s="9"/>
      <c r="I2" s="10" t="s">
        <v>2</v>
      </c>
      <c r="J2" s="201">
        <v>45552</v>
      </c>
      <c r="K2" s="138"/>
      <c r="L2" s="11" t="s">
        <v>171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>
        <f>G6</f>
        <v>0.98450000000000004</v>
      </c>
      <c r="K6" s="64">
        <v>0.75</v>
      </c>
      <c r="L6" s="64">
        <v>0.79774305555555558</v>
      </c>
      <c r="M6" s="65">
        <f t="shared" ref="M6:M30" si="0">IF(L6="","",L6-K6)</f>
        <v>4.774305555555558E-2</v>
      </c>
      <c r="N6" s="72">
        <f t="shared" ref="N6:N30" si="1">IF(L6="","",SUM((HOUR(M6)*3600))+(MINUTE(M6)*60)+(SECOND(M6)))</f>
        <v>4125</v>
      </c>
      <c r="O6" s="26">
        <f t="shared" ref="O6:O30" si="2">IF(J6="","",N6*J6)</f>
        <v>4061.0625</v>
      </c>
      <c r="P6" s="27">
        <v>2</v>
      </c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>
        <f>G7</f>
        <v>0.9839</v>
      </c>
      <c r="K7" s="64">
        <v>0.75</v>
      </c>
      <c r="L7" s="64">
        <v>0.79795138888888884</v>
      </c>
      <c r="M7" s="65">
        <f t="shared" si="0"/>
        <v>4.7951388888888835E-2</v>
      </c>
      <c r="N7" s="72">
        <f t="shared" si="1"/>
        <v>4143</v>
      </c>
      <c r="O7" s="26">
        <f t="shared" si="2"/>
        <v>4076.2977000000001</v>
      </c>
      <c r="P7" s="27">
        <v>3</v>
      </c>
    </row>
    <row r="8" spans="1:16" ht="25" customHeight="1" x14ac:dyDescent="0.2">
      <c r="A8" s="165" t="s">
        <v>176</v>
      </c>
      <c r="B8" s="158" t="s">
        <v>176</v>
      </c>
      <c r="C8" s="166"/>
      <c r="D8" s="167"/>
      <c r="E8" s="161" t="s">
        <v>105</v>
      </c>
      <c r="F8" s="162" t="s">
        <v>24</v>
      </c>
      <c r="G8" s="163">
        <v>0.98880000000000001</v>
      </c>
      <c r="H8" s="163">
        <v>0.95309999999999995</v>
      </c>
      <c r="I8" s="163">
        <v>0.9798</v>
      </c>
      <c r="J8" s="164"/>
      <c r="K8" s="64"/>
      <c r="L8" s="64"/>
      <c r="M8" s="65" t="str">
        <f t="shared" si="0"/>
        <v/>
      </c>
      <c r="N8" s="72" t="str">
        <f t="shared" si="1"/>
        <v/>
      </c>
      <c r="O8" s="26" t="str">
        <f t="shared" si="2"/>
        <v/>
      </c>
      <c r="P8" s="27"/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>
        <f>G9</f>
        <v>0.98540000000000005</v>
      </c>
      <c r="K9" s="64">
        <v>0.75</v>
      </c>
      <c r="L9" s="64">
        <v>0.79913194444444446</v>
      </c>
      <c r="M9" s="65">
        <f t="shared" si="0"/>
        <v>4.9131944444444464E-2</v>
      </c>
      <c r="N9" s="72">
        <f t="shared" si="1"/>
        <v>4245</v>
      </c>
      <c r="O9" s="26">
        <f t="shared" si="2"/>
        <v>4183.0230000000001</v>
      </c>
      <c r="P9" s="27">
        <v>4</v>
      </c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/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/>
      <c r="K12" s="64"/>
      <c r="L12" s="64"/>
      <c r="M12" s="65" t="str">
        <f t="shared" si="0"/>
        <v/>
      </c>
      <c r="N12" s="72" t="str">
        <f t="shared" si="1"/>
        <v/>
      </c>
      <c r="O12" s="26" t="str">
        <f t="shared" si="2"/>
        <v/>
      </c>
      <c r="P12" s="27"/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>
        <f>H13</f>
        <v>0.91930000000000001</v>
      </c>
      <c r="K13" s="64">
        <v>0.75</v>
      </c>
      <c r="L13" s="64">
        <v>0.80523148148148149</v>
      </c>
      <c r="M13" s="65">
        <f t="shared" si="0"/>
        <v>5.5231481481481493E-2</v>
      </c>
      <c r="N13" s="72">
        <f t="shared" si="1"/>
        <v>4772</v>
      </c>
      <c r="O13" s="26">
        <f t="shared" si="2"/>
        <v>4386.8995999999997</v>
      </c>
      <c r="P13" s="27">
        <v>5</v>
      </c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/>
      <c r="K14" s="64"/>
      <c r="L14" s="64"/>
      <c r="M14" s="65" t="str">
        <f t="shared" si="0"/>
        <v/>
      </c>
      <c r="N14" s="72" t="str">
        <f t="shared" si="1"/>
        <v/>
      </c>
      <c r="O14" s="26" t="str">
        <f t="shared" si="2"/>
        <v/>
      </c>
      <c r="P14" s="27"/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</row>
    <row r="17" spans="1:16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</row>
    <row r="18" spans="1:16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164"/>
      <c r="K18" s="64"/>
      <c r="L18" s="64"/>
      <c r="M18" s="65" t="str">
        <f t="shared" si="0"/>
        <v/>
      </c>
      <c r="N18" s="72" t="str">
        <f t="shared" si="1"/>
        <v/>
      </c>
      <c r="O18" s="26" t="str">
        <f t="shared" si="2"/>
        <v/>
      </c>
      <c r="P18" s="27"/>
    </row>
    <row r="19" spans="1:16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</row>
    <row r="20" spans="1:16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</row>
    <row r="21" spans="1:16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</row>
    <row r="22" spans="1:16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</row>
    <row r="23" spans="1:16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</row>
    <row r="24" spans="1:16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/>
      <c r="K24" s="64"/>
      <c r="L24" s="64"/>
      <c r="M24" s="65" t="str">
        <f t="shared" si="0"/>
        <v/>
      </c>
      <c r="N24" s="72" t="str">
        <f t="shared" si="1"/>
        <v/>
      </c>
      <c r="O24" s="26" t="str">
        <f t="shared" si="2"/>
        <v/>
      </c>
      <c r="P24" s="27"/>
    </row>
    <row r="25" spans="1:16" ht="25" customHeight="1" x14ac:dyDescent="0.2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1.0787</v>
      </c>
      <c r="H25" s="154">
        <v>1.0295000000000001</v>
      </c>
      <c r="I25" s="154">
        <v>1.0723</v>
      </c>
      <c r="J25" s="164"/>
      <c r="K25" s="64"/>
      <c r="L25" s="64"/>
      <c r="M25" s="65" t="str">
        <f t="shared" si="0"/>
        <v/>
      </c>
      <c r="N25" s="72" t="str">
        <f t="shared" si="1"/>
        <v/>
      </c>
      <c r="O25" s="26" t="str">
        <f t="shared" si="2"/>
        <v/>
      </c>
      <c r="P25" s="27"/>
    </row>
    <row r="26" spans="1:16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/>
      <c r="K26" s="64"/>
      <c r="L26" s="64"/>
      <c r="M26" s="65" t="str">
        <f t="shared" si="0"/>
        <v/>
      </c>
      <c r="N26" s="72" t="str">
        <f t="shared" si="1"/>
        <v/>
      </c>
      <c r="O26" s="26" t="str">
        <f t="shared" si="2"/>
        <v/>
      </c>
      <c r="P26" s="27"/>
    </row>
    <row r="27" spans="1:16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9" t="str">
        <f t="shared" si="0"/>
        <v/>
      </c>
      <c r="N27" s="72" t="str">
        <f t="shared" si="1"/>
        <v/>
      </c>
      <c r="O27" s="210" t="str">
        <f t="shared" si="2"/>
        <v/>
      </c>
      <c r="P27" s="27"/>
    </row>
    <row r="28" spans="1:16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16">
        <v>1.131</v>
      </c>
      <c r="H28" s="216">
        <v>1.0740000000000001</v>
      </c>
      <c r="I28" s="216">
        <v>1.1221000000000001</v>
      </c>
      <c r="J28" s="164"/>
      <c r="K28" s="64"/>
      <c r="L28" s="64"/>
      <c r="M28" s="65" t="str">
        <f t="shared" si="0"/>
        <v/>
      </c>
      <c r="N28" s="72" t="str">
        <f t="shared" si="1"/>
        <v/>
      </c>
      <c r="O28" s="26" t="str">
        <f t="shared" si="2"/>
        <v/>
      </c>
      <c r="P28" s="27"/>
    </row>
    <row r="29" spans="1:16" ht="25" customHeight="1" x14ac:dyDescent="0.2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216">
        <v>1.0685</v>
      </c>
      <c r="H29" s="216">
        <v>1.0284</v>
      </c>
      <c r="I29" s="216">
        <v>1.0550999999999999</v>
      </c>
      <c r="J29" s="164"/>
      <c r="K29" s="64"/>
      <c r="L29" s="64"/>
      <c r="M29" s="65" t="str">
        <f t="shared" si="0"/>
        <v/>
      </c>
      <c r="N29" s="72" t="str">
        <f t="shared" si="1"/>
        <v/>
      </c>
      <c r="O29" s="26" t="str">
        <f t="shared" si="2"/>
        <v/>
      </c>
      <c r="P29" s="27"/>
    </row>
    <row r="30" spans="1:16" ht="25" customHeight="1" x14ac:dyDescent="0.2">
      <c r="A30" s="235" t="s">
        <v>110</v>
      </c>
      <c r="B30" s="236">
        <v>10779</v>
      </c>
      <c r="C30" s="237" t="s">
        <v>169</v>
      </c>
      <c r="D30" s="236">
        <v>46662305</v>
      </c>
      <c r="E30" s="237" t="s">
        <v>85</v>
      </c>
      <c r="F30" s="237" t="s">
        <v>170</v>
      </c>
      <c r="G30" s="238">
        <v>1.0879000000000001</v>
      </c>
      <c r="H30" s="238">
        <v>1.0521</v>
      </c>
      <c r="I30" s="238">
        <v>1.0674999999999999</v>
      </c>
      <c r="J30" s="164"/>
      <c r="K30" s="64"/>
      <c r="L30" s="64"/>
      <c r="M30" s="65" t="str">
        <f t="shared" si="0"/>
        <v/>
      </c>
      <c r="N30" s="72" t="str">
        <f t="shared" si="1"/>
        <v/>
      </c>
      <c r="O30" s="26" t="str">
        <f t="shared" si="2"/>
        <v/>
      </c>
      <c r="P30" s="27"/>
    </row>
    <row r="31" spans="1:16" ht="28" x14ac:dyDescent="0.2">
      <c r="A31" s="165" t="s">
        <v>176</v>
      </c>
      <c r="B31" s="158" t="s">
        <v>176</v>
      </c>
      <c r="C31" s="166" t="s">
        <v>81</v>
      </c>
      <c r="D31" s="167" t="s">
        <v>82</v>
      </c>
      <c r="E31" s="162" t="s">
        <v>175</v>
      </c>
      <c r="F31" s="162" t="s">
        <v>190</v>
      </c>
      <c r="G31" s="154">
        <v>1.0565</v>
      </c>
      <c r="H31" s="154">
        <v>1.0092000000000001</v>
      </c>
      <c r="I31" s="154">
        <v>1.0475000000000001</v>
      </c>
      <c r="J31" s="164">
        <f>G31</f>
        <v>1.0565</v>
      </c>
      <c r="K31" s="64">
        <v>0.75</v>
      </c>
      <c r="L31" s="64">
        <v>0.80978009259259254</v>
      </c>
      <c r="M31" s="65">
        <f t="shared" ref="M31:M32" si="3">IF(L31="","",L31-K31)</f>
        <v>5.9780092592592537E-2</v>
      </c>
      <c r="N31" s="72">
        <f t="shared" ref="N31:N32" si="4">IF(L31="","",SUM((HOUR(M31)*3600))+(MINUTE(M31)*60)+(SECOND(M31)))</f>
        <v>5165</v>
      </c>
      <c r="O31" s="26">
        <f t="shared" ref="O31:O32" si="5">IF(J31="","",N31*J31)</f>
        <v>5456.8225000000002</v>
      </c>
      <c r="P31" s="27">
        <v>6</v>
      </c>
    </row>
    <row r="32" spans="1:16" x14ac:dyDescent="0.2">
      <c r="A32" s="235" t="s">
        <v>110</v>
      </c>
      <c r="B32" s="236">
        <v>11647</v>
      </c>
      <c r="C32" s="237" t="s">
        <v>194</v>
      </c>
      <c r="D32" s="33" t="s">
        <v>193</v>
      </c>
      <c r="E32" s="237" t="s">
        <v>46</v>
      </c>
      <c r="F32" s="237" t="s">
        <v>174</v>
      </c>
      <c r="G32" s="67">
        <v>1.1263000000000001</v>
      </c>
      <c r="H32" s="25">
        <v>1.079</v>
      </c>
      <c r="I32" s="25">
        <v>1.1183000000000001</v>
      </c>
      <c r="J32" s="164">
        <f>G32</f>
        <v>1.1263000000000001</v>
      </c>
      <c r="K32" s="64">
        <v>0.75</v>
      </c>
      <c r="L32" s="64">
        <v>0.79137731481481477</v>
      </c>
      <c r="M32" s="65">
        <f t="shared" si="3"/>
        <v>4.137731481481477E-2</v>
      </c>
      <c r="N32" s="72">
        <f t="shared" si="4"/>
        <v>3575</v>
      </c>
      <c r="O32" s="26">
        <f t="shared" si="5"/>
        <v>4026.5225000000005</v>
      </c>
      <c r="P32" s="27">
        <v>1</v>
      </c>
    </row>
  </sheetData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CAFD-A8CA-F444-8BCF-B38F2304D7D8}">
  <sheetPr>
    <tabColor theme="5" tint="-0.249977111117893"/>
    <pageSetUpPr fitToPage="1"/>
  </sheetPr>
  <dimension ref="A1:P31"/>
  <sheetViews>
    <sheetView topLeftCell="C1" zoomScaleNormal="100" workbookViewId="0">
      <selection activeCell="S14" sqref="S14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174" t="s">
        <v>28</v>
      </c>
      <c r="C2" s="239"/>
      <c r="D2" s="88"/>
      <c r="E2" s="137"/>
      <c r="F2" s="8" t="s">
        <v>1</v>
      </c>
      <c r="G2" s="9" t="s">
        <v>195</v>
      </c>
      <c r="H2" s="9" t="s">
        <v>157</v>
      </c>
      <c r="I2" s="10" t="s">
        <v>2</v>
      </c>
      <c r="J2" s="201">
        <v>45559</v>
      </c>
      <c r="K2" s="138"/>
      <c r="L2" s="11" t="s">
        <v>171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/>
      <c r="K6" s="64"/>
      <c r="L6" s="64"/>
      <c r="M6" s="65" t="str">
        <f t="shared" ref="M6:M30" si="0">IF(L6="","",L6-K6)</f>
        <v/>
      </c>
      <c r="N6" s="72" t="str">
        <f t="shared" ref="N6:N30" si="1">IF(L6="","",SUM((HOUR(M6)*3600))+(MINUTE(M6)*60)+(SECOND(M6)))</f>
        <v/>
      </c>
      <c r="O6" s="26" t="str">
        <f t="shared" ref="O6:O30" si="2">IF(J6="","",N6*J6)</f>
        <v/>
      </c>
      <c r="P6" s="27">
        <v>1</v>
      </c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/>
      <c r="K7" s="64"/>
      <c r="L7" s="64"/>
      <c r="M7" s="65" t="str">
        <f t="shared" si="0"/>
        <v/>
      </c>
      <c r="N7" s="72" t="str">
        <f t="shared" si="1"/>
        <v/>
      </c>
      <c r="O7" s="26" t="str">
        <f t="shared" si="2"/>
        <v/>
      </c>
      <c r="P7" s="27">
        <v>2</v>
      </c>
    </row>
    <row r="8" spans="1:16" ht="25" customHeight="1" x14ac:dyDescent="0.2">
      <c r="A8" s="165" t="s">
        <v>176</v>
      </c>
      <c r="B8" s="158" t="s">
        <v>176</v>
      </c>
      <c r="C8" s="166"/>
      <c r="D8" s="167"/>
      <c r="E8" s="161" t="s">
        <v>105</v>
      </c>
      <c r="F8" s="162" t="s">
        <v>24</v>
      </c>
      <c r="G8" s="163">
        <v>0.98880000000000001</v>
      </c>
      <c r="H8" s="163">
        <v>0.95309999999999995</v>
      </c>
      <c r="I8" s="163">
        <v>0.9798</v>
      </c>
      <c r="J8" s="164"/>
      <c r="K8" s="64"/>
      <c r="L8" s="64"/>
      <c r="M8" s="65" t="str">
        <f t="shared" si="0"/>
        <v/>
      </c>
      <c r="N8" s="72" t="str">
        <f t="shared" si="1"/>
        <v/>
      </c>
      <c r="O8" s="26" t="str">
        <f t="shared" si="2"/>
        <v/>
      </c>
      <c r="P8" s="27"/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/>
      <c r="K9" s="64"/>
      <c r="L9" s="64"/>
      <c r="M9" s="65" t="str">
        <f t="shared" si="0"/>
        <v/>
      </c>
      <c r="N9" s="72" t="str">
        <f t="shared" si="1"/>
        <v/>
      </c>
      <c r="O9" s="26" t="str">
        <f t="shared" si="2"/>
        <v/>
      </c>
      <c r="P9" s="27">
        <v>5</v>
      </c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/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/>
      <c r="K12" s="64"/>
      <c r="L12" s="64"/>
      <c r="M12" s="65" t="str">
        <f t="shared" si="0"/>
        <v/>
      </c>
      <c r="N12" s="72" t="str">
        <f t="shared" si="1"/>
        <v/>
      </c>
      <c r="O12" s="26" t="str">
        <f t="shared" si="2"/>
        <v/>
      </c>
      <c r="P12" s="27">
        <v>4</v>
      </c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/>
      <c r="K13" s="64"/>
      <c r="L13" s="64"/>
      <c r="M13" s="65" t="str">
        <f t="shared" si="0"/>
        <v/>
      </c>
      <c r="N13" s="72" t="str">
        <f t="shared" si="1"/>
        <v/>
      </c>
      <c r="O13" s="26" t="str">
        <f t="shared" si="2"/>
        <v/>
      </c>
      <c r="P13" s="27">
        <v>6</v>
      </c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/>
      <c r="K14" s="64"/>
      <c r="L14" s="64"/>
      <c r="M14" s="65" t="str">
        <f t="shared" si="0"/>
        <v/>
      </c>
      <c r="N14" s="72" t="str">
        <f t="shared" si="1"/>
        <v/>
      </c>
      <c r="O14" s="26" t="str">
        <f t="shared" si="2"/>
        <v/>
      </c>
      <c r="P14" s="27"/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</row>
    <row r="17" spans="1:16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</row>
    <row r="18" spans="1:16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164"/>
      <c r="K18" s="64"/>
      <c r="L18" s="64"/>
      <c r="M18" s="65" t="str">
        <f t="shared" si="0"/>
        <v/>
      </c>
      <c r="N18" s="72" t="str">
        <f t="shared" si="1"/>
        <v/>
      </c>
      <c r="O18" s="26" t="str">
        <f t="shared" si="2"/>
        <v/>
      </c>
      <c r="P18" s="27">
        <v>3</v>
      </c>
    </row>
    <row r="19" spans="1:16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</row>
    <row r="20" spans="1:16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</row>
    <row r="21" spans="1:16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</row>
    <row r="22" spans="1:16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</row>
    <row r="23" spans="1:16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</row>
    <row r="24" spans="1:16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/>
      <c r="K24" s="64"/>
      <c r="L24" s="64"/>
      <c r="M24" s="65" t="str">
        <f t="shared" si="0"/>
        <v/>
      </c>
      <c r="N24" s="72" t="str">
        <f t="shared" si="1"/>
        <v/>
      </c>
      <c r="O24" s="26" t="str">
        <f t="shared" si="2"/>
        <v/>
      </c>
      <c r="P24" s="27">
        <v>7</v>
      </c>
    </row>
    <row r="25" spans="1:16" ht="25" customHeight="1" x14ac:dyDescent="0.2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1.0787</v>
      </c>
      <c r="H25" s="154">
        <v>1.0295000000000001</v>
      </c>
      <c r="I25" s="154">
        <v>1.0723</v>
      </c>
      <c r="J25" s="164"/>
      <c r="K25" s="64"/>
      <c r="L25" s="64"/>
      <c r="M25" s="65" t="str">
        <f t="shared" si="0"/>
        <v/>
      </c>
      <c r="N25" s="72" t="str">
        <f t="shared" si="1"/>
        <v/>
      </c>
      <c r="O25" s="26" t="str">
        <f t="shared" si="2"/>
        <v/>
      </c>
      <c r="P25" s="27"/>
    </row>
    <row r="26" spans="1:16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/>
      <c r="K26" s="64"/>
      <c r="L26" s="64"/>
      <c r="M26" s="65" t="str">
        <f t="shared" si="0"/>
        <v/>
      </c>
      <c r="N26" s="72" t="str">
        <f t="shared" si="1"/>
        <v/>
      </c>
      <c r="O26" s="26" t="str">
        <f t="shared" si="2"/>
        <v/>
      </c>
      <c r="P26" s="27"/>
    </row>
    <row r="27" spans="1:16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9" t="str">
        <f t="shared" si="0"/>
        <v/>
      </c>
      <c r="N27" s="72" t="str">
        <f t="shared" si="1"/>
        <v/>
      </c>
      <c r="O27" s="210" t="str">
        <f t="shared" si="2"/>
        <v/>
      </c>
      <c r="P27" s="27"/>
    </row>
    <row r="28" spans="1:16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16">
        <v>1.131</v>
      </c>
      <c r="H28" s="216">
        <v>1.0740000000000001</v>
      </c>
      <c r="I28" s="216">
        <v>1.1221000000000001</v>
      </c>
      <c r="J28" s="164"/>
      <c r="K28" s="64"/>
      <c r="L28" s="64"/>
      <c r="M28" s="65" t="str">
        <f t="shared" si="0"/>
        <v/>
      </c>
      <c r="N28" s="72" t="str">
        <f t="shared" si="1"/>
        <v/>
      </c>
      <c r="O28" s="26" t="str">
        <f t="shared" si="2"/>
        <v/>
      </c>
      <c r="P28" s="27"/>
    </row>
    <row r="29" spans="1:16" ht="25" customHeight="1" x14ac:dyDescent="0.2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216">
        <v>1.0685</v>
      </c>
      <c r="H29" s="216">
        <v>1.0284</v>
      </c>
      <c r="I29" s="216">
        <v>1.0550999999999999</v>
      </c>
      <c r="J29" s="164"/>
      <c r="K29" s="64"/>
      <c r="L29" s="64"/>
      <c r="M29" s="65" t="str">
        <f t="shared" si="0"/>
        <v/>
      </c>
      <c r="N29" s="72" t="str">
        <f t="shared" si="1"/>
        <v/>
      </c>
      <c r="O29" s="26" t="str">
        <f t="shared" si="2"/>
        <v/>
      </c>
      <c r="P29" s="27"/>
    </row>
    <row r="30" spans="1:16" ht="25" customHeight="1" x14ac:dyDescent="0.2">
      <c r="A30" s="235" t="s">
        <v>110</v>
      </c>
      <c r="B30" s="236">
        <v>10779</v>
      </c>
      <c r="C30" s="237" t="s">
        <v>169</v>
      </c>
      <c r="D30" s="236">
        <v>46662305</v>
      </c>
      <c r="E30" s="237" t="s">
        <v>85</v>
      </c>
      <c r="F30" s="237" t="s">
        <v>170</v>
      </c>
      <c r="G30" s="238">
        <v>1.0879000000000001</v>
      </c>
      <c r="H30" s="238">
        <v>1.0521</v>
      </c>
      <c r="I30" s="238">
        <v>1.0674999999999999</v>
      </c>
      <c r="J30" s="164"/>
      <c r="K30" s="64"/>
      <c r="L30" s="64"/>
      <c r="M30" s="65" t="str">
        <f t="shared" si="0"/>
        <v/>
      </c>
      <c r="N30" s="72" t="str">
        <f t="shared" si="1"/>
        <v/>
      </c>
      <c r="O30" s="26" t="str">
        <f t="shared" si="2"/>
        <v/>
      </c>
      <c r="P30" s="27"/>
    </row>
    <row r="31" spans="1:16" ht="28" x14ac:dyDescent="0.2">
      <c r="A31" s="165" t="s">
        <v>176</v>
      </c>
      <c r="B31" s="158" t="s">
        <v>176</v>
      </c>
      <c r="C31" s="166" t="s">
        <v>81</v>
      </c>
      <c r="D31" s="167" t="s">
        <v>82</v>
      </c>
      <c r="E31" s="162" t="s">
        <v>175</v>
      </c>
      <c r="F31" s="162" t="s">
        <v>190</v>
      </c>
      <c r="G31" s="154">
        <v>1.0565</v>
      </c>
      <c r="H31" s="154">
        <v>1.0092000000000001</v>
      </c>
      <c r="I31" s="154">
        <v>1.0475000000000001</v>
      </c>
      <c r="J31" s="164"/>
      <c r="K31" s="64"/>
      <c r="L31" s="64"/>
      <c r="M31" s="65" t="str">
        <f t="shared" ref="M31" si="3">IF(L31="","",L31-K31)</f>
        <v/>
      </c>
      <c r="N31" s="72" t="str">
        <f t="shared" ref="N31" si="4">IF(L31="","",SUM((HOUR(M31)*3600))+(MINUTE(M31)*60)+(SECOND(M31)))</f>
        <v/>
      </c>
      <c r="O31" s="26" t="str">
        <f t="shared" ref="O31" si="5">IF(J31="","",N31*J31)</f>
        <v/>
      </c>
      <c r="P31" s="27"/>
    </row>
  </sheetData>
  <phoneticPr fontId="12" type="noConversion"/>
  <pageMargins left="0" right="0" top="0.74803149606299213" bottom="0.74803149606299213" header="0.31496062992125984" footer="0.31496062992125984"/>
  <pageSetup paperSize="9" scale="6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449F1-20A9-B640-862D-358013242224}">
  <sheetPr>
    <tabColor theme="5" tint="-0.249977111117893"/>
    <pageSetUpPr fitToPage="1"/>
  </sheetPr>
  <dimension ref="A1:P29"/>
  <sheetViews>
    <sheetView zoomScaleNormal="100" workbookViewId="0">
      <selection activeCell="Z25" sqref="Z25"/>
    </sheetView>
  </sheetViews>
  <sheetFormatPr baseColWidth="10" defaultColWidth="10.6640625" defaultRowHeight="15" x14ac:dyDescent="0.2"/>
  <cols>
    <col min="1" max="1" width="11.1640625" customWidth="1"/>
    <col min="3" max="3" width="26.6640625" bestFit="1" customWidth="1"/>
    <col min="4" max="4" width="18" customWidth="1"/>
    <col min="5" max="5" width="19" customWidth="1"/>
    <col min="6" max="6" width="15.5" customWidth="1"/>
    <col min="7" max="7" width="9.83203125" customWidth="1"/>
    <col min="8" max="8" width="8.6640625" customWidth="1"/>
    <col min="9" max="9" width="8.83203125" customWidth="1"/>
    <col min="16" max="16" width="10.6640625" style="76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9"/>
      <c r="C2" s="21"/>
      <c r="D2" s="88"/>
      <c r="E2" s="137"/>
      <c r="F2" s="8" t="s">
        <v>1</v>
      </c>
      <c r="G2" s="9"/>
      <c r="H2" s="9"/>
      <c r="I2" s="10" t="s">
        <v>2</v>
      </c>
      <c r="J2" s="8"/>
      <c r="K2" s="138"/>
      <c r="L2" s="11" t="s">
        <v>109</v>
      </c>
      <c r="M2" s="11"/>
      <c r="N2" s="11"/>
      <c r="O2" s="11"/>
      <c r="P2" s="12"/>
    </row>
    <row r="3" spans="1:16" ht="43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9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/>
      <c r="N5" s="72"/>
      <c r="O5" s="26"/>
      <c r="P5" s="27"/>
    </row>
    <row r="6" spans="1:16" ht="29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0.98129999999999995</v>
      </c>
      <c r="H6" s="163">
        <v>0.94740000000000002</v>
      </c>
      <c r="I6" s="163">
        <v>0.97119999999999995</v>
      </c>
      <c r="J6" s="164"/>
      <c r="K6" s="64"/>
      <c r="L6" s="64"/>
      <c r="M6" s="65"/>
      <c r="N6" s="72"/>
      <c r="O6" s="26"/>
      <c r="P6" s="27"/>
    </row>
    <row r="7" spans="1:16" ht="29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/>
      <c r="K7" s="64"/>
      <c r="L7" s="64"/>
      <c r="M7" s="65"/>
      <c r="N7" s="72"/>
      <c r="O7" s="26"/>
      <c r="P7" s="27"/>
    </row>
    <row r="8" spans="1:16" ht="29" customHeight="1" x14ac:dyDescent="0.2">
      <c r="A8" s="165">
        <v>2019</v>
      </c>
      <c r="B8" s="158">
        <v>5895</v>
      </c>
      <c r="C8" s="166" t="s">
        <v>81</v>
      </c>
      <c r="D8" s="167" t="s">
        <v>82</v>
      </c>
      <c r="E8" s="161" t="s">
        <v>105</v>
      </c>
      <c r="F8" s="162" t="s">
        <v>24</v>
      </c>
      <c r="G8" s="163">
        <v>0.98129999999999995</v>
      </c>
      <c r="H8" s="163">
        <v>0.94740000000000002</v>
      </c>
      <c r="I8" s="163">
        <v>0.97119999999999995</v>
      </c>
      <c r="J8" s="164"/>
      <c r="K8" s="64"/>
      <c r="L8" s="64"/>
      <c r="M8" s="65"/>
      <c r="N8" s="72"/>
      <c r="O8" s="26"/>
      <c r="P8" s="27"/>
    </row>
    <row r="9" spans="1:16" ht="29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/>
      <c r="K9" s="64"/>
      <c r="L9" s="64"/>
      <c r="M9" s="65"/>
      <c r="N9" s="72"/>
      <c r="O9" s="26"/>
      <c r="P9" s="27"/>
    </row>
    <row r="10" spans="1:16" ht="29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/>
      <c r="N10" s="72"/>
      <c r="O10" s="26"/>
      <c r="P10" s="27"/>
    </row>
    <row r="11" spans="1:16" ht="29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/>
      <c r="N11" s="72"/>
      <c r="O11" s="26"/>
      <c r="P11" s="27"/>
    </row>
    <row r="12" spans="1:16" ht="29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/>
      <c r="K12" s="64"/>
      <c r="L12" s="64"/>
      <c r="M12" s="65"/>
      <c r="N12" s="72"/>
      <c r="O12" s="26"/>
      <c r="P12" s="27"/>
    </row>
    <row r="13" spans="1:16" ht="29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/>
      <c r="K13" s="64"/>
      <c r="L13" s="64"/>
      <c r="M13" s="65"/>
      <c r="N13" s="72"/>
      <c r="O13" s="26"/>
      <c r="P13" s="27"/>
    </row>
    <row r="14" spans="1:16" ht="29" customHeight="1" x14ac:dyDescent="0.2">
      <c r="A14" s="168">
        <v>2023</v>
      </c>
      <c r="B14" s="158">
        <v>9801</v>
      </c>
      <c r="C14" s="174" t="s">
        <v>34</v>
      </c>
      <c r="D14" s="178" t="s">
        <v>124</v>
      </c>
      <c r="E14" s="162" t="s">
        <v>35</v>
      </c>
      <c r="F14" s="162" t="s">
        <v>36</v>
      </c>
      <c r="G14" s="154">
        <v>1.0369999999999999</v>
      </c>
      <c r="H14" s="154">
        <v>0.99590000000000001</v>
      </c>
      <c r="I14" s="154">
        <v>1.0194000000000001</v>
      </c>
      <c r="J14" s="164"/>
      <c r="K14" s="64"/>
      <c r="L14" s="64"/>
      <c r="M14" s="65"/>
      <c r="N14" s="72"/>
      <c r="O14" s="26"/>
      <c r="P14" s="27"/>
    </row>
    <row r="15" spans="1:16" ht="29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/>
      <c r="N15" s="72"/>
      <c r="O15" s="26"/>
      <c r="P15" s="27"/>
    </row>
    <row r="16" spans="1:16" ht="29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/>
      <c r="N16" s="72"/>
      <c r="O16" s="26"/>
      <c r="P16" s="27"/>
    </row>
    <row r="17" spans="1:16" ht="29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/>
      <c r="N17" s="72"/>
      <c r="O17" s="26"/>
      <c r="P17" s="27"/>
    </row>
    <row r="18" spans="1:16" ht="29" customHeight="1" x14ac:dyDescent="0.2">
      <c r="A18" s="168">
        <v>2023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183">
        <v>1.0485</v>
      </c>
      <c r="H18" s="154">
        <v>1.0024999999999999</v>
      </c>
      <c r="I18" s="154">
        <v>1.0330999999999999</v>
      </c>
      <c r="J18" s="164"/>
      <c r="K18" s="64"/>
      <c r="L18" s="64"/>
      <c r="M18" s="65"/>
      <c r="N18" s="72"/>
      <c r="O18" s="26"/>
      <c r="P18" s="27"/>
    </row>
    <row r="19" spans="1:16" ht="29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/>
      <c r="N19" s="72"/>
      <c r="O19" s="26"/>
      <c r="P19" s="27"/>
    </row>
    <row r="20" spans="1:16" ht="29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/>
      <c r="N20" s="72"/>
      <c r="O20" s="26"/>
      <c r="P20" s="27"/>
    </row>
    <row r="21" spans="1:16" ht="29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/>
      <c r="N21" s="72"/>
      <c r="O21" s="26"/>
      <c r="P21" s="27"/>
    </row>
    <row r="22" spans="1:16" ht="29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/>
      <c r="N22" s="72"/>
      <c r="O22" s="26"/>
      <c r="P22" s="27"/>
    </row>
    <row r="23" spans="1:16" ht="29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/>
      <c r="N23" s="72"/>
      <c r="O23" s="26"/>
      <c r="P23" s="27"/>
    </row>
    <row r="24" spans="1:16" ht="29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/>
      <c r="K24" s="64"/>
      <c r="L24" s="64"/>
      <c r="M24" s="65"/>
      <c r="N24" s="72"/>
      <c r="O24" s="26"/>
      <c r="P24" s="27"/>
    </row>
    <row r="25" spans="1:16" ht="29" customHeight="1" x14ac:dyDescent="0.2">
      <c r="A25" s="168">
        <v>2023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1.0810999999999999</v>
      </c>
      <c r="H25" s="154">
        <v>1.0309999999999999</v>
      </c>
      <c r="I25" s="154">
        <v>1.0727</v>
      </c>
      <c r="J25" s="164"/>
      <c r="K25" s="64"/>
      <c r="L25" s="64"/>
      <c r="M25" s="65"/>
      <c r="N25" s="72"/>
      <c r="O25" s="26"/>
      <c r="P25" s="27"/>
    </row>
    <row r="26" spans="1:16" ht="29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/>
      <c r="K26" s="64"/>
      <c r="L26" s="64"/>
      <c r="M26" s="65"/>
      <c r="N26" s="72"/>
      <c r="O26" s="26"/>
      <c r="P26" s="27"/>
    </row>
    <row r="27" spans="1:16" ht="29" customHeight="1" x14ac:dyDescent="0.2">
      <c r="A27" s="184" t="s">
        <v>119</v>
      </c>
      <c r="B27" s="191">
        <v>5400</v>
      </c>
      <c r="C27" s="192" t="s">
        <v>100</v>
      </c>
      <c r="D27" s="192"/>
      <c r="E27" s="192" t="s">
        <v>101</v>
      </c>
      <c r="F27" s="192"/>
      <c r="G27" s="193">
        <v>0.99</v>
      </c>
      <c r="H27" s="193">
        <v>0.95679999999999998</v>
      </c>
      <c r="I27" s="193">
        <v>0.97460000000000002</v>
      </c>
      <c r="J27" s="164"/>
      <c r="K27" s="64"/>
      <c r="L27" s="64"/>
      <c r="M27" s="65"/>
      <c r="N27" s="72"/>
      <c r="O27" s="26"/>
      <c r="P27" s="27"/>
    </row>
    <row r="28" spans="1:16" ht="29" customHeight="1" x14ac:dyDescent="0.2">
      <c r="A28" s="194"/>
      <c r="B28" s="191"/>
      <c r="C28" s="192"/>
      <c r="D28" s="192"/>
      <c r="E28" s="192"/>
      <c r="F28" s="192"/>
      <c r="G28" s="192"/>
      <c r="H28" s="192"/>
      <c r="I28" s="192"/>
      <c r="J28" s="195"/>
      <c r="K28" s="64"/>
      <c r="L28" s="64"/>
      <c r="M28" s="65"/>
      <c r="N28" s="72"/>
      <c r="O28" s="26"/>
      <c r="P28" s="27"/>
    </row>
    <row r="29" spans="1:16" x14ac:dyDescent="0.2">
      <c r="A29" s="194"/>
      <c r="B29" s="191"/>
      <c r="C29" s="192"/>
      <c r="D29" s="192"/>
      <c r="E29" s="192"/>
      <c r="F29" s="192"/>
      <c r="G29" s="192"/>
      <c r="H29" s="192"/>
      <c r="I29" s="192"/>
      <c r="J29" s="192"/>
      <c r="K29" s="196"/>
      <c r="L29" s="196"/>
      <c r="M29" s="196"/>
      <c r="N29" s="72"/>
      <c r="O29" s="26"/>
      <c r="P29" s="197"/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AE35"/>
  <sheetViews>
    <sheetView topLeftCell="A2" zoomScaleNormal="100" workbookViewId="0">
      <selection activeCell="AB20" sqref="AB20"/>
    </sheetView>
  </sheetViews>
  <sheetFormatPr baseColWidth="10" defaultColWidth="10.6640625" defaultRowHeight="15" x14ac:dyDescent="0.2"/>
  <cols>
    <col min="3" max="3" width="18.6640625" customWidth="1"/>
    <col min="7" max="25" width="7" customWidth="1"/>
    <col min="26" max="26" width="6.6640625" customWidth="1"/>
    <col min="27" max="27" width="7.5" customWidth="1"/>
    <col min="28" max="28" width="7.33203125" customWidth="1"/>
    <col min="29" max="29" width="6.6640625" customWidth="1"/>
    <col min="30" max="30" width="8.1640625" customWidth="1"/>
  </cols>
  <sheetData>
    <row r="1" spans="1:31" ht="17" thickBot="1" x14ac:dyDescent="0.25">
      <c r="A1" s="1" t="s">
        <v>127</v>
      </c>
      <c r="B1" s="2"/>
      <c r="C1" s="2"/>
      <c r="D1" s="3"/>
      <c r="E1" s="2"/>
      <c r="F1" s="2"/>
    </row>
    <row r="2" spans="1:31" ht="16" thickBot="1" x14ac:dyDescent="0.25">
      <c r="A2" s="5" t="s">
        <v>0</v>
      </c>
      <c r="B2" s="6"/>
      <c r="C2" s="6"/>
      <c r="D2" s="6"/>
      <c r="E2" s="7"/>
      <c r="F2" s="8"/>
      <c r="G2" s="48"/>
      <c r="H2" s="48"/>
      <c r="I2" s="48"/>
      <c r="J2" s="204"/>
      <c r="K2" s="48"/>
      <c r="L2" s="11" t="s">
        <v>167</v>
      </c>
      <c r="M2" s="48"/>
    </row>
    <row r="3" spans="1:31" ht="16" thickBot="1" x14ac:dyDescent="0.25">
      <c r="A3" s="13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t="s">
        <v>84</v>
      </c>
      <c r="H3" t="s">
        <v>84</v>
      </c>
    </row>
    <row r="4" spans="1:31" ht="17" thickBot="1" x14ac:dyDescent="0.25">
      <c r="A4" s="141" t="s">
        <v>16</v>
      </c>
      <c r="B4" s="142"/>
      <c r="C4" s="143"/>
      <c r="D4" s="144"/>
      <c r="E4" s="145"/>
      <c r="F4" s="145"/>
      <c r="G4" s="34" t="s">
        <v>131</v>
      </c>
      <c r="H4" s="34" t="s">
        <v>132</v>
      </c>
      <c r="I4" s="34" t="s">
        <v>133</v>
      </c>
      <c r="J4" s="34" t="s">
        <v>134</v>
      </c>
      <c r="K4" s="34" t="s">
        <v>135</v>
      </c>
      <c r="L4" s="80" t="s">
        <v>136</v>
      </c>
      <c r="M4" s="80" t="s">
        <v>137</v>
      </c>
      <c r="N4" s="80" t="s">
        <v>138</v>
      </c>
      <c r="O4" s="34" t="s">
        <v>139</v>
      </c>
      <c r="P4" s="34" t="s">
        <v>140</v>
      </c>
      <c r="Q4" s="34" t="s">
        <v>141</v>
      </c>
      <c r="R4" s="34" t="s">
        <v>142</v>
      </c>
      <c r="S4" s="34" t="s">
        <v>143</v>
      </c>
      <c r="T4" s="34" t="s">
        <v>144</v>
      </c>
      <c r="U4" s="34" t="s">
        <v>145</v>
      </c>
      <c r="V4" s="34" t="s">
        <v>146</v>
      </c>
      <c r="W4" s="34" t="s">
        <v>147</v>
      </c>
      <c r="X4" s="34" t="s">
        <v>148</v>
      </c>
      <c r="Y4" s="34" t="s">
        <v>149</v>
      </c>
      <c r="Z4" s="34" t="s">
        <v>150</v>
      </c>
      <c r="AA4" s="34" t="s">
        <v>151</v>
      </c>
      <c r="AB4" s="34" t="s">
        <v>152</v>
      </c>
      <c r="AC4" s="34"/>
      <c r="AD4" s="36" t="s">
        <v>60</v>
      </c>
      <c r="AE4" s="32" t="s">
        <v>107</v>
      </c>
    </row>
    <row r="5" spans="1:31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27"/>
      <c r="H5" s="27"/>
      <c r="I5" s="27"/>
      <c r="J5" s="27"/>
      <c r="K5" s="27"/>
      <c r="L5" s="27">
        <v>1</v>
      </c>
      <c r="M5" s="27"/>
      <c r="N5" s="27"/>
      <c r="O5" s="27"/>
      <c r="P5" s="27"/>
      <c r="Q5" s="27"/>
      <c r="R5" s="27"/>
      <c r="S5" s="27"/>
      <c r="T5" s="27"/>
      <c r="U5" s="27"/>
      <c r="V5" s="86"/>
      <c r="W5" s="27"/>
      <c r="X5" s="27">
        <v>1</v>
      </c>
      <c r="Y5" s="27"/>
      <c r="Z5" s="66"/>
      <c r="AA5" s="27"/>
      <c r="AB5" s="27"/>
      <c r="AC5" s="75"/>
      <c r="AD5" s="108">
        <f t="shared" ref="AD5:AD28" si="0">SUM(G5:AC5)</f>
        <v>2</v>
      </c>
      <c r="AE5" s="81"/>
    </row>
    <row r="6" spans="1:31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27">
        <v>1</v>
      </c>
      <c r="H6" s="27">
        <v>1</v>
      </c>
      <c r="I6" s="27">
        <v>1</v>
      </c>
      <c r="J6" s="27">
        <v>1</v>
      </c>
      <c r="K6" s="27"/>
      <c r="L6" s="27">
        <v>1</v>
      </c>
      <c r="M6" s="27">
        <v>1</v>
      </c>
      <c r="N6" s="27">
        <v>1</v>
      </c>
      <c r="O6" s="27">
        <v>1</v>
      </c>
      <c r="P6" s="27">
        <v>1</v>
      </c>
      <c r="Q6" s="27">
        <v>1</v>
      </c>
      <c r="R6" s="27">
        <v>1</v>
      </c>
      <c r="S6" s="27">
        <v>1</v>
      </c>
      <c r="T6" s="27">
        <v>1</v>
      </c>
      <c r="U6" s="27">
        <v>1</v>
      </c>
      <c r="V6" s="87">
        <v>1</v>
      </c>
      <c r="W6" s="27"/>
      <c r="X6" s="27"/>
      <c r="Y6" s="27"/>
      <c r="Z6" s="68"/>
      <c r="AA6" s="27">
        <v>1</v>
      </c>
      <c r="AB6" s="27">
        <v>1</v>
      </c>
      <c r="AC6" s="75"/>
      <c r="AD6" s="108">
        <f t="shared" si="0"/>
        <v>17</v>
      </c>
      <c r="AE6" s="81"/>
    </row>
    <row r="7" spans="1:31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27">
        <v>1</v>
      </c>
      <c r="H7" s="27">
        <v>1</v>
      </c>
      <c r="I7" s="27">
        <v>1</v>
      </c>
      <c r="J7" s="27">
        <v>1</v>
      </c>
      <c r="K7" s="27">
        <v>1</v>
      </c>
      <c r="L7" s="27"/>
      <c r="M7" s="27">
        <v>1</v>
      </c>
      <c r="N7" s="27">
        <v>1</v>
      </c>
      <c r="O7" s="27">
        <v>1</v>
      </c>
      <c r="P7" s="27">
        <v>1</v>
      </c>
      <c r="Q7" s="27">
        <v>1</v>
      </c>
      <c r="R7" s="27"/>
      <c r="S7" s="27">
        <v>1</v>
      </c>
      <c r="T7" s="27">
        <v>1</v>
      </c>
      <c r="U7" s="27">
        <v>1</v>
      </c>
      <c r="V7" s="87"/>
      <c r="W7" s="27"/>
      <c r="X7" s="27"/>
      <c r="Y7" s="27"/>
      <c r="Z7" s="68"/>
      <c r="AA7" s="27">
        <v>1</v>
      </c>
      <c r="AB7" s="27">
        <v>1</v>
      </c>
      <c r="AC7" s="89"/>
      <c r="AD7" s="108">
        <f t="shared" si="0"/>
        <v>15</v>
      </c>
      <c r="AE7" s="81"/>
    </row>
    <row r="8" spans="1:31" ht="25" customHeight="1" x14ac:dyDescent="0.2">
      <c r="A8" s="165">
        <v>2019</v>
      </c>
      <c r="B8" s="158">
        <v>5895</v>
      </c>
      <c r="C8" s="166" t="s">
        <v>176</v>
      </c>
      <c r="D8" s="167" t="s">
        <v>176</v>
      </c>
      <c r="E8" s="161" t="s">
        <v>105</v>
      </c>
      <c r="F8" s="162" t="s">
        <v>24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>
        <v>1</v>
      </c>
      <c r="V8" s="87"/>
      <c r="W8" s="27"/>
      <c r="X8" s="27"/>
      <c r="Y8" s="27"/>
      <c r="Z8" s="68"/>
      <c r="AA8" s="27"/>
      <c r="AB8" s="27"/>
      <c r="AC8" s="75"/>
      <c r="AD8" s="108">
        <f t="shared" si="0"/>
        <v>1</v>
      </c>
      <c r="AE8" s="81"/>
    </row>
    <row r="9" spans="1:31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27">
        <v>1</v>
      </c>
      <c r="H9" s="27">
        <v>1</v>
      </c>
      <c r="I9" s="27">
        <v>1</v>
      </c>
      <c r="J9" s="27"/>
      <c r="K9" s="27">
        <v>1</v>
      </c>
      <c r="L9" s="27"/>
      <c r="M9" s="27">
        <v>1</v>
      </c>
      <c r="N9" s="27">
        <v>1</v>
      </c>
      <c r="O9" s="27">
        <v>1</v>
      </c>
      <c r="P9" s="27">
        <v>1</v>
      </c>
      <c r="Q9" s="27">
        <v>1</v>
      </c>
      <c r="R9" s="27"/>
      <c r="S9" s="27"/>
      <c r="T9" s="27"/>
      <c r="U9" s="27"/>
      <c r="V9" s="86">
        <v>1</v>
      </c>
      <c r="W9" s="27"/>
      <c r="X9" s="27">
        <v>1</v>
      </c>
      <c r="Y9" s="27"/>
      <c r="Z9" s="66">
        <v>1</v>
      </c>
      <c r="AA9" s="27">
        <v>1</v>
      </c>
      <c r="AB9" s="27">
        <v>1</v>
      </c>
      <c r="AC9" s="75"/>
      <c r="AD9" s="108">
        <f t="shared" si="0"/>
        <v>14</v>
      </c>
      <c r="AE9" s="81"/>
    </row>
    <row r="10" spans="1:31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27"/>
      <c r="H10" s="27"/>
      <c r="I10" s="27"/>
      <c r="J10" s="27"/>
      <c r="K10" s="27"/>
      <c r="L10" s="27"/>
      <c r="M10" s="27"/>
      <c r="N10" s="27"/>
      <c r="O10" s="27">
        <v>1</v>
      </c>
      <c r="P10" s="27"/>
      <c r="Q10" s="27">
        <v>1</v>
      </c>
      <c r="R10" s="27"/>
      <c r="S10" s="27"/>
      <c r="T10" s="27"/>
      <c r="U10" s="27"/>
      <c r="V10" s="87"/>
      <c r="W10" s="27"/>
      <c r="X10" s="27"/>
      <c r="Y10" s="27"/>
      <c r="Z10" s="68"/>
      <c r="AA10" s="27"/>
      <c r="AB10" s="27"/>
      <c r="AC10" s="84"/>
      <c r="AD10" s="111">
        <f t="shared" si="0"/>
        <v>2</v>
      </c>
      <c r="AE10" s="81"/>
    </row>
    <row r="11" spans="1:31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87"/>
      <c r="W11" s="27"/>
      <c r="X11" s="27"/>
      <c r="Y11" s="27"/>
      <c r="Z11" s="68"/>
      <c r="AA11" s="27"/>
      <c r="AB11" s="27"/>
      <c r="AC11" s="84"/>
      <c r="AD11" s="108">
        <f t="shared" si="0"/>
        <v>0</v>
      </c>
      <c r="AE11" s="81"/>
    </row>
    <row r="12" spans="1:31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27">
        <v>1</v>
      </c>
      <c r="H12" s="27">
        <v>1</v>
      </c>
      <c r="I12" s="27">
        <v>1</v>
      </c>
      <c r="J12" s="27">
        <v>1</v>
      </c>
      <c r="K12" s="27"/>
      <c r="L12" s="27"/>
      <c r="M12" s="27">
        <v>1</v>
      </c>
      <c r="N12" s="27">
        <v>1</v>
      </c>
      <c r="O12" s="27"/>
      <c r="P12" s="27"/>
      <c r="Q12" s="27">
        <v>1</v>
      </c>
      <c r="R12" s="27">
        <v>1</v>
      </c>
      <c r="S12" s="27"/>
      <c r="T12" s="27">
        <v>1</v>
      </c>
      <c r="U12" s="27"/>
      <c r="V12" s="87"/>
      <c r="W12" s="27"/>
      <c r="X12" s="27">
        <v>1</v>
      </c>
      <c r="Y12" s="27">
        <v>1</v>
      </c>
      <c r="Z12" s="68"/>
      <c r="AA12" s="27"/>
      <c r="AB12" s="27">
        <v>1</v>
      </c>
      <c r="AC12" s="75"/>
      <c r="AD12" s="108">
        <f t="shared" si="0"/>
        <v>12</v>
      </c>
      <c r="AE12" s="81"/>
    </row>
    <row r="13" spans="1:31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27"/>
      <c r="H13" s="27">
        <v>1</v>
      </c>
      <c r="I13" s="27">
        <v>1</v>
      </c>
      <c r="J13" s="27">
        <v>1</v>
      </c>
      <c r="K13" s="27"/>
      <c r="L13" s="27"/>
      <c r="M13" s="27">
        <v>1</v>
      </c>
      <c r="N13" s="27">
        <v>1</v>
      </c>
      <c r="O13" s="27"/>
      <c r="P13" s="27"/>
      <c r="Q13" s="27">
        <v>1</v>
      </c>
      <c r="R13" s="27"/>
      <c r="S13" s="27"/>
      <c r="T13" s="27"/>
      <c r="U13" s="27"/>
      <c r="V13" s="87">
        <v>1</v>
      </c>
      <c r="W13" s="27"/>
      <c r="X13" s="27">
        <v>1</v>
      </c>
      <c r="Y13" s="27">
        <v>1</v>
      </c>
      <c r="Z13" s="68"/>
      <c r="AA13" s="27">
        <v>1</v>
      </c>
      <c r="AB13" s="27">
        <v>1</v>
      </c>
      <c r="AC13" s="75"/>
      <c r="AD13" s="108">
        <f t="shared" si="0"/>
        <v>11</v>
      </c>
      <c r="AE13" s="81"/>
    </row>
    <row r="14" spans="1:31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7"/>
      <c r="H14" s="27"/>
      <c r="I14" s="27"/>
      <c r="J14" s="27">
        <v>1</v>
      </c>
      <c r="K14" s="27"/>
      <c r="L14" s="27"/>
      <c r="M14" s="27"/>
      <c r="N14" s="27"/>
      <c r="O14" s="27">
        <v>1</v>
      </c>
      <c r="P14" s="27">
        <v>1</v>
      </c>
      <c r="Q14" s="27">
        <v>1</v>
      </c>
      <c r="R14" s="27"/>
      <c r="S14" s="27"/>
      <c r="T14" s="27">
        <v>1</v>
      </c>
      <c r="U14" s="27"/>
      <c r="V14" s="87">
        <v>1</v>
      </c>
      <c r="W14" s="27"/>
      <c r="X14" s="27">
        <v>1</v>
      </c>
      <c r="Y14" s="27"/>
      <c r="Z14" s="68"/>
      <c r="AA14" s="27"/>
      <c r="AB14" s="27"/>
      <c r="AC14" s="75"/>
      <c r="AD14" s="108">
        <f t="shared" si="0"/>
        <v>7</v>
      </c>
      <c r="AE14" s="81"/>
    </row>
    <row r="15" spans="1:31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87"/>
      <c r="W15" s="27"/>
      <c r="X15" s="27"/>
      <c r="Y15" s="27"/>
      <c r="Z15" s="68"/>
      <c r="AA15" s="27"/>
      <c r="AB15" s="27"/>
      <c r="AC15" s="75"/>
      <c r="AD15" s="108">
        <f t="shared" si="0"/>
        <v>0</v>
      </c>
      <c r="AE15" s="81"/>
    </row>
    <row r="16" spans="1:31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87"/>
      <c r="W16" s="27"/>
      <c r="X16" s="27"/>
      <c r="Y16" s="27"/>
      <c r="Z16" s="68"/>
      <c r="AA16" s="27"/>
      <c r="AB16" s="27"/>
      <c r="AC16" s="75"/>
      <c r="AD16" s="108">
        <f t="shared" si="0"/>
        <v>0</v>
      </c>
      <c r="AE16" s="81"/>
    </row>
    <row r="17" spans="1:31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86"/>
      <c r="W17" s="27"/>
      <c r="X17" s="27"/>
      <c r="Y17" s="27"/>
      <c r="Z17" s="66"/>
      <c r="AA17" s="27"/>
      <c r="AB17" s="27"/>
      <c r="AC17" s="75"/>
      <c r="AD17" s="108">
        <f t="shared" si="0"/>
        <v>0</v>
      </c>
      <c r="AE17" s="81"/>
    </row>
    <row r="18" spans="1:31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27">
        <v>1</v>
      </c>
      <c r="H18" s="27">
        <v>1</v>
      </c>
      <c r="I18" s="27">
        <v>1</v>
      </c>
      <c r="J18" s="27">
        <v>1</v>
      </c>
      <c r="K18" s="27">
        <v>1</v>
      </c>
      <c r="L18" s="27">
        <v>1</v>
      </c>
      <c r="M18" s="27">
        <v>1</v>
      </c>
      <c r="N18" s="27">
        <v>1</v>
      </c>
      <c r="O18" s="27"/>
      <c r="P18" s="27"/>
      <c r="Q18" s="27"/>
      <c r="R18" s="27"/>
      <c r="S18" s="27">
        <v>1</v>
      </c>
      <c r="T18" s="27">
        <v>1</v>
      </c>
      <c r="U18" s="27"/>
      <c r="V18" s="86">
        <v>1</v>
      </c>
      <c r="W18" s="27">
        <v>1</v>
      </c>
      <c r="X18" s="27">
        <v>1</v>
      </c>
      <c r="Y18" s="27">
        <v>1</v>
      </c>
      <c r="Z18" s="66"/>
      <c r="AA18" s="27"/>
      <c r="AB18" s="27">
        <v>1</v>
      </c>
      <c r="AC18" s="75"/>
      <c r="AD18" s="108">
        <f t="shared" si="0"/>
        <v>15</v>
      </c>
      <c r="AE18" s="81"/>
    </row>
    <row r="19" spans="1:31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86"/>
      <c r="W19" s="27"/>
      <c r="X19" s="27"/>
      <c r="Y19" s="27"/>
      <c r="Z19" s="66"/>
      <c r="AA19" s="27"/>
      <c r="AB19" s="27"/>
      <c r="AC19" s="75"/>
      <c r="AD19" s="108">
        <f t="shared" si="0"/>
        <v>0</v>
      </c>
      <c r="AE19" s="81"/>
    </row>
    <row r="20" spans="1:31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>
        <v>1</v>
      </c>
      <c r="V20" s="86"/>
      <c r="W20" s="27"/>
      <c r="X20" s="27"/>
      <c r="Y20" s="27"/>
      <c r="Z20" s="66"/>
      <c r="AA20" s="27"/>
      <c r="AB20" s="27"/>
      <c r="AC20" s="75"/>
      <c r="AD20" s="108">
        <f t="shared" si="0"/>
        <v>1</v>
      </c>
      <c r="AE20" s="81"/>
    </row>
    <row r="21" spans="1:31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86"/>
      <c r="W21" s="27">
        <v>1</v>
      </c>
      <c r="X21" s="27"/>
      <c r="Y21" s="27"/>
      <c r="Z21" s="66"/>
      <c r="AA21" s="27"/>
      <c r="AB21" s="27"/>
      <c r="AC21" s="75"/>
      <c r="AD21" s="108">
        <f t="shared" si="0"/>
        <v>1</v>
      </c>
      <c r="AE21" s="81"/>
    </row>
    <row r="22" spans="1:31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27">
        <v>1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66"/>
      <c r="W22" s="27"/>
      <c r="X22" s="27"/>
      <c r="Y22" s="27"/>
      <c r="Z22" s="66"/>
      <c r="AA22" s="27"/>
      <c r="AB22" s="27"/>
      <c r="AC22" s="75"/>
      <c r="AD22" s="108">
        <f t="shared" si="0"/>
        <v>1</v>
      </c>
      <c r="AE22" s="81"/>
    </row>
    <row r="23" spans="1:31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66"/>
      <c r="W23" s="27"/>
      <c r="X23" s="27"/>
      <c r="Y23" s="27"/>
      <c r="Z23" s="66"/>
      <c r="AA23" s="27"/>
      <c r="AB23" s="27"/>
      <c r="AC23" s="75"/>
      <c r="AD23" s="108">
        <f t="shared" si="0"/>
        <v>0</v>
      </c>
      <c r="AE23" s="81"/>
    </row>
    <row r="24" spans="1:31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27">
        <v>1</v>
      </c>
      <c r="H24" s="27">
        <v>1</v>
      </c>
      <c r="I24" s="27">
        <v>1</v>
      </c>
      <c r="J24" s="27">
        <v>1</v>
      </c>
      <c r="K24" s="27">
        <v>1</v>
      </c>
      <c r="L24" s="27">
        <v>1</v>
      </c>
      <c r="M24" s="27">
        <v>1</v>
      </c>
      <c r="N24" s="27"/>
      <c r="O24" s="27">
        <v>1</v>
      </c>
      <c r="P24" s="27"/>
      <c r="Q24" s="27"/>
      <c r="R24" s="27"/>
      <c r="S24" s="27">
        <v>1</v>
      </c>
      <c r="T24" s="27"/>
      <c r="U24" s="27">
        <v>1</v>
      </c>
      <c r="V24" s="73">
        <v>1</v>
      </c>
      <c r="W24" s="27">
        <v>1</v>
      </c>
      <c r="X24" s="27">
        <v>1</v>
      </c>
      <c r="Y24" s="27"/>
      <c r="Z24" s="73"/>
      <c r="AA24" s="27"/>
      <c r="AB24" s="27">
        <v>1</v>
      </c>
      <c r="AC24" s="75"/>
      <c r="AD24" s="108">
        <f t="shared" si="0"/>
        <v>14</v>
      </c>
      <c r="AE24" s="81"/>
    </row>
    <row r="25" spans="1:31" ht="25" customHeight="1" x14ac:dyDescent="0.2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27">
        <v>1</v>
      </c>
      <c r="H25" s="27">
        <v>1</v>
      </c>
      <c r="I25" s="27">
        <v>1</v>
      </c>
      <c r="J25" s="27">
        <v>1</v>
      </c>
      <c r="K25" s="27">
        <v>1</v>
      </c>
      <c r="L25" s="27">
        <v>1</v>
      </c>
      <c r="M25" s="27">
        <v>1</v>
      </c>
      <c r="N25" s="27">
        <v>1</v>
      </c>
      <c r="O25" s="27">
        <v>1</v>
      </c>
      <c r="P25" s="27"/>
      <c r="Q25" s="27"/>
      <c r="R25" s="27"/>
      <c r="S25" s="27"/>
      <c r="T25" s="27"/>
      <c r="U25" s="27">
        <v>1</v>
      </c>
      <c r="V25" s="73">
        <v>1</v>
      </c>
      <c r="W25" s="27">
        <v>1</v>
      </c>
      <c r="X25" s="27">
        <v>1</v>
      </c>
      <c r="Y25" s="27">
        <v>1</v>
      </c>
      <c r="Z25" s="73"/>
      <c r="AA25" s="27"/>
      <c r="AB25" s="27"/>
      <c r="AC25" s="75"/>
      <c r="AD25" s="108">
        <f t="shared" si="0"/>
        <v>14</v>
      </c>
      <c r="AE25" s="81"/>
    </row>
    <row r="26" spans="1:31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27">
        <v>1</v>
      </c>
      <c r="H26" s="27">
        <v>1</v>
      </c>
      <c r="I26" s="27">
        <v>1</v>
      </c>
      <c r="J26" s="27">
        <v>1</v>
      </c>
      <c r="K26" s="27">
        <v>1</v>
      </c>
      <c r="L26" s="27"/>
      <c r="M26" s="27">
        <v>1</v>
      </c>
      <c r="N26" s="27">
        <v>1</v>
      </c>
      <c r="O26" s="27">
        <v>1</v>
      </c>
      <c r="P26" s="27">
        <v>1</v>
      </c>
      <c r="Q26" s="27">
        <v>1</v>
      </c>
      <c r="R26" s="27"/>
      <c r="S26" s="27">
        <v>1</v>
      </c>
      <c r="T26" s="27">
        <v>1</v>
      </c>
      <c r="U26" s="27">
        <v>1</v>
      </c>
      <c r="V26" s="73"/>
      <c r="W26" s="27"/>
      <c r="X26" s="27"/>
      <c r="Y26" s="27"/>
      <c r="Z26" s="73"/>
      <c r="AA26" s="27"/>
      <c r="AB26" s="27"/>
      <c r="AC26" s="75"/>
      <c r="AD26" s="108">
        <f t="shared" si="0"/>
        <v>13</v>
      </c>
      <c r="AE26" s="81"/>
    </row>
    <row r="27" spans="1:31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214"/>
      <c r="H27" s="214"/>
      <c r="I27" s="214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15"/>
      <c r="W27" s="27"/>
      <c r="X27" s="27"/>
      <c r="Y27" s="27"/>
      <c r="Z27" s="215"/>
      <c r="AA27" s="27"/>
      <c r="AB27" s="27"/>
      <c r="AC27" s="85"/>
      <c r="AD27" s="108">
        <f t="shared" si="0"/>
        <v>0</v>
      </c>
      <c r="AE27" s="81"/>
    </row>
    <row r="28" spans="1:31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66"/>
      <c r="H28" s="66"/>
      <c r="I28" s="66"/>
      <c r="J28" s="27">
        <v>1</v>
      </c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73"/>
      <c r="W28" s="27"/>
      <c r="X28" s="27"/>
      <c r="Y28" s="27"/>
      <c r="Z28" s="73"/>
      <c r="AA28" s="27"/>
      <c r="AB28" s="27"/>
      <c r="AC28" s="75"/>
      <c r="AD28" s="108">
        <f t="shared" si="0"/>
        <v>1</v>
      </c>
      <c r="AE28" s="81"/>
    </row>
    <row r="29" spans="1:31" ht="25" customHeight="1" x14ac:dyDescent="0.2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66"/>
      <c r="H29" s="66"/>
      <c r="I29" s="66"/>
      <c r="J29" s="228"/>
      <c r="K29" s="228"/>
      <c r="L29" s="228"/>
      <c r="M29" s="27">
        <v>1</v>
      </c>
      <c r="N29" s="27">
        <v>1</v>
      </c>
      <c r="O29" s="27"/>
      <c r="P29" s="27"/>
      <c r="Q29" s="27"/>
      <c r="R29" s="27"/>
      <c r="S29" s="27"/>
      <c r="T29" s="27"/>
      <c r="U29" s="27"/>
      <c r="V29" s="73"/>
      <c r="W29" s="27"/>
      <c r="X29" s="27"/>
      <c r="Y29" s="27"/>
      <c r="Z29" s="73"/>
      <c r="AA29" s="27"/>
      <c r="AB29" s="27"/>
      <c r="AC29" s="75"/>
      <c r="AD29" s="108"/>
      <c r="AE29" s="108"/>
    </row>
    <row r="30" spans="1:31" ht="25" customHeight="1" x14ac:dyDescent="0.2">
      <c r="A30" s="235" t="s">
        <v>110</v>
      </c>
      <c r="B30" s="236">
        <v>10779</v>
      </c>
      <c r="C30" s="237" t="s">
        <v>169</v>
      </c>
      <c r="D30" s="236">
        <v>46662305</v>
      </c>
      <c r="E30" s="237" t="s">
        <v>85</v>
      </c>
      <c r="F30" s="237" t="s">
        <v>170</v>
      </c>
      <c r="G30" s="66"/>
      <c r="H30" s="66"/>
      <c r="I30" s="66"/>
      <c r="J30" s="228"/>
      <c r="K30" s="228"/>
      <c r="L30" s="228"/>
      <c r="M30" s="27">
        <v>1</v>
      </c>
      <c r="N30" s="27">
        <v>1</v>
      </c>
      <c r="O30" s="27">
        <v>1</v>
      </c>
      <c r="P30" s="27"/>
      <c r="Q30" s="27">
        <v>1</v>
      </c>
      <c r="R30" s="27"/>
      <c r="S30" s="27">
        <v>1</v>
      </c>
      <c r="T30" s="27"/>
      <c r="U30" s="27">
        <v>1</v>
      </c>
      <c r="V30" s="73">
        <v>1</v>
      </c>
      <c r="W30" s="27"/>
      <c r="X30" s="27"/>
      <c r="Y30" s="27"/>
      <c r="Z30" s="73"/>
      <c r="AA30" s="27"/>
      <c r="AB30" s="27"/>
      <c r="AC30" s="75"/>
      <c r="AD30" s="108">
        <f>SUM(G30:AC30)</f>
        <v>7</v>
      </c>
    </row>
    <row r="31" spans="1:31" ht="25" customHeight="1" x14ac:dyDescent="0.2">
      <c r="A31" s="235" t="s">
        <v>110</v>
      </c>
      <c r="B31" s="236">
        <v>16080</v>
      </c>
      <c r="C31" s="237" t="s">
        <v>176</v>
      </c>
      <c r="D31" s="33" t="s">
        <v>176</v>
      </c>
      <c r="E31" s="237" t="s">
        <v>177</v>
      </c>
      <c r="F31" s="162"/>
      <c r="G31" s="66"/>
      <c r="H31" s="66"/>
      <c r="I31" s="66"/>
      <c r="J31" s="228"/>
      <c r="K31" s="228"/>
      <c r="L31" s="228"/>
      <c r="M31" s="228"/>
      <c r="N31" s="228"/>
      <c r="O31" s="228"/>
      <c r="P31" s="228"/>
      <c r="Q31" s="228"/>
      <c r="R31" s="267">
        <v>1</v>
      </c>
      <c r="S31" s="75"/>
      <c r="T31" s="73"/>
      <c r="U31" s="73"/>
      <c r="V31" s="73"/>
      <c r="W31" s="27"/>
      <c r="X31" s="27"/>
      <c r="Y31" s="27"/>
      <c r="Z31" s="73"/>
      <c r="AA31" s="27"/>
      <c r="AB31" s="27"/>
      <c r="AC31" s="75"/>
      <c r="AD31" s="108"/>
    </row>
    <row r="32" spans="1:31" ht="25" customHeight="1" x14ac:dyDescent="0.2">
      <c r="A32" s="165" t="s">
        <v>176</v>
      </c>
      <c r="B32" s="158" t="s">
        <v>176</v>
      </c>
      <c r="C32" s="166" t="s">
        <v>81</v>
      </c>
      <c r="D32" s="167" t="s">
        <v>82</v>
      </c>
      <c r="E32" s="162" t="s">
        <v>175</v>
      </c>
      <c r="F32" s="162" t="s">
        <v>190</v>
      </c>
      <c r="G32" s="27">
        <v>1</v>
      </c>
      <c r="H32" s="27">
        <v>1</v>
      </c>
      <c r="I32" s="27">
        <v>1</v>
      </c>
      <c r="J32" s="27">
        <v>1</v>
      </c>
      <c r="K32" s="27">
        <v>1</v>
      </c>
      <c r="L32" s="27">
        <v>1</v>
      </c>
      <c r="M32" s="27">
        <v>1</v>
      </c>
      <c r="N32" s="27"/>
      <c r="O32" s="27">
        <v>1</v>
      </c>
      <c r="P32" s="27"/>
      <c r="Q32" s="27">
        <v>1</v>
      </c>
      <c r="R32" s="274"/>
      <c r="S32" s="75"/>
      <c r="T32" s="73"/>
      <c r="U32" s="73"/>
      <c r="V32" s="73">
        <v>1</v>
      </c>
      <c r="W32" s="73">
        <v>1</v>
      </c>
      <c r="X32" s="73">
        <v>1</v>
      </c>
      <c r="Y32" s="73">
        <v>1</v>
      </c>
      <c r="Z32" s="73">
        <v>1</v>
      </c>
      <c r="AA32" s="27">
        <v>1</v>
      </c>
      <c r="AB32" s="73"/>
      <c r="AC32" s="75"/>
      <c r="AD32" s="108"/>
    </row>
    <row r="33" spans="1:30" ht="25" customHeight="1" x14ac:dyDescent="0.2">
      <c r="A33" s="278" t="s">
        <v>110</v>
      </c>
      <c r="B33" s="236">
        <v>11647</v>
      </c>
      <c r="C33" s="236" t="s">
        <v>194</v>
      </c>
      <c r="D33" s="75" t="s">
        <v>193</v>
      </c>
      <c r="E33" s="236" t="s">
        <v>46</v>
      </c>
      <c r="F33" s="236" t="s">
        <v>174</v>
      </c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74"/>
      <c r="S33" s="75"/>
      <c r="T33" s="73"/>
      <c r="U33" s="73"/>
      <c r="V33" s="73"/>
      <c r="W33" s="73"/>
      <c r="X33" s="73"/>
      <c r="Y33" s="73"/>
      <c r="Z33" s="73"/>
      <c r="AA33" s="75">
        <v>1</v>
      </c>
      <c r="AB33" s="73"/>
      <c r="AC33" s="75"/>
      <c r="AD33" s="108"/>
    </row>
    <row r="34" spans="1:30" x14ac:dyDescent="0.2">
      <c r="A34" s="60"/>
      <c r="B34" s="62"/>
      <c r="C34" s="33"/>
      <c r="D34" s="33"/>
      <c r="E34" s="33"/>
      <c r="F34" s="33"/>
      <c r="G34" s="110">
        <f>SUM(G5:G32)</f>
        <v>10</v>
      </c>
      <c r="H34" s="110">
        <f t="shared" ref="H34:AC34" si="1">SUM(H5:H32)</f>
        <v>10</v>
      </c>
      <c r="I34" s="110">
        <f t="shared" si="1"/>
        <v>10</v>
      </c>
      <c r="J34" s="110">
        <f t="shared" si="1"/>
        <v>11</v>
      </c>
      <c r="K34" s="110">
        <f t="shared" si="1"/>
        <v>7</v>
      </c>
      <c r="L34" s="110">
        <f t="shared" si="1"/>
        <v>6</v>
      </c>
      <c r="M34" s="110">
        <f t="shared" si="1"/>
        <v>12</v>
      </c>
      <c r="N34" s="110">
        <f t="shared" si="1"/>
        <v>10</v>
      </c>
      <c r="O34" s="110">
        <f t="shared" si="1"/>
        <v>10</v>
      </c>
      <c r="P34" s="110">
        <f t="shared" si="1"/>
        <v>5</v>
      </c>
      <c r="Q34" s="110">
        <f t="shared" si="1"/>
        <v>10</v>
      </c>
      <c r="R34" s="110">
        <f t="shared" si="1"/>
        <v>3</v>
      </c>
      <c r="S34" s="110">
        <f t="shared" si="1"/>
        <v>6</v>
      </c>
      <c r="T34" s="110">
        <f t="shared" si="1"/>
        <v>6</v>
      </c>
      <c r="U34" s="110">
        <f t="shared" si="1"/>
        <v>8</v>
      </c>
      <c r="V34" s="110">
        <f t="shared" si="1"/>
        <v>9</v>
      </c>
      <c r="W34" s="110">
        <f t="shared" si="1"/>
        <v>5</v>
      </c>
      <c r="X34" s="110">
        <f t="shared" si="1"/>
        <v>9</v>
      </c>
      <c r="Y34" s="110">
        <f t="shared" si="1"/>
        <v>5</v>
      </c>
      <c r="Z34" s="110">
        <f t="shared" si="1"/>
        <v>2</v>
      </c>
      <c r="AA34" s="110">
        <f>SUM(AA5:AA33)</f>
        <v>6</v>
      </c>
      <c r="AB34" s="110">
        <f t="shared" si="1"/>
        <v>7</v>
      </c>
      <c r="AC34" s="110">
        <f t="shared" si="1"/>
        <v>0</v>
      </c>
      <c r="AD34" s="108">
        <f t="shared" ref="AD34" si="2">SUM(AD5:AD27)</f>
        <v>140</v>
      </c>
    </row>
    <row r="35" spans="1:30" x14ac:dyDescent="0.2">
      <c r="A35" s="60"/>
      <c r="B35" s="62"/>
      <c r="C35" s="33"/>
      <c r="D35" s="33"/>
      <c r="E35" s="33"/>
      <c r="F35" s="33"/>
      <c r="I35" s="37"/>
    </row>
  </sheetData>
  <pageMargins left="0.7" right="0.7" top="0.75" bottom="0.75" header="0.3" footer="0.3"/>
  <pageSetup paperSize="9"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AP34"/>
  <sheetViews>
    <sheetView tabSelected="1" zoomScale="80" zoomScaleNormal="80" workbookViewId="0">
      <selection activeCell="R2" sqref="R2"/>
    </sheetView>
  </sheetViews>
  <sheetFormatPr baseColWidth="10" defaultColWidth="10.6640625" defaultRowHeight="15" x14ac:dyDescent="0.2"/>
  <cols>
    <col min="3" max="3" width="20.6640625" customWidth="1"/>
    <col min="4" max="4" width="10.6640625" customWidth="1"/>
    <col min="6" max="6" width="14.5" customWidth="1"/>
    <col min="7" max="7" width="7.5" customWidth="1"/>
    <col min="8" max="8" width="7.33203125" customWidth="1"/>
    <col min="9" max="9" width="7" customWidth="1"/>
    <col min="10" max="14" width="8.5" customWidth="1"/>
    <col min="15" max="15" width="8.5" style="76" customWidth="1"/>
    <col min="16" max="16" width="8.5" customWidth="1"/>
    <col min="17" max="17" width="10.6640625" style="37" customWidth="1"/>
    <col min="18" max="18" width="7.6640625" style="37" customWidth="1"/>
    <col min="19" max="22" width="6.33203125" customWidth="1"/>
    <col min="23" max="23" width="10.6640625" style="42" customWidth="1"/>
    <col min="24" max="32" width="8.5" customWidth="1"/>
    <col min="33" max="33" width="6.6640625" customWidth="1"/>
    <col min="34" max="34" width="11.33203125" style="37" customWidth="1"/>
    <col min="37" max="37" width="12.33203125" customWidth="1"/>
    <col min="39" max="39" width="13.33203125" customWidth="1"/>
    <col min="40" max="40" width="10.6640625" style="76"/>
  </cols>
  <sheetData>
    <row r="1" spans="1:42" ht="17" thickBot="1" x14ac:dyDescent="0.25">
      <c r="A1" s="1" t="s">
        <v>108</v>
      </c>
      <c r="B1" s="2"/>
      <c r="C1" s="2"/>
      <c r="D1" s="3"/>
      <c r="E1" s="2"/>
      <c r="F1" s="2"/>
    </row>
    <row r="2" spans="1:42" ht="16" thickBot="1" x14ac:dyDescent="0.25">
      <c r="A2" s="5" t="s">
        <v>0</v>
      </c>
      <c r="B2" s="6"/>
      <c r="C2" s="6"/>
      <c r="D2" s="6"/>
      <c r="E2" s="7"/>
      <c r="F2" s="8" t="s">
        <v>1</v>
      </c>
      <c r="J2" s="203"/>
      <c r="L2" s="11" t="s">
        <v>171</v>
      </c>
    </row>
    <row r="3" spans="1:42" ht="16" thickBot="1" x14ac:dyDescent="0.25">
      <c r="A3" s="13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38" t="s">
        <v>63</v>
      </c>
      <c r="H3" s="38"/>
      <c r="I3" s="38"/>
      <c r="J3" s="38"/>
      <c r="K3" s="38"/>
      <c r="L3" s="38"/>
      <c r="M3" s="38"/>
      <c r="N3" s="38"/>
      <c r="O3" s="81"/>
      <c r="P3" s="38"/>
      <c r="Q3" s="41" t="s">
        <v>63</v>
      </c>
      <c r="R3" s="39" t="s">
        <v>62</v>
      </c>
      <c r="S3" s="39"/>
      <c r="T3" s="39"/>
      <c r="U3" s="39"/>
      <c r="V3" s="39"/>
      <c r="W3" s="43" t="s">
        <v>62</v>
      </c>
      <c r="X3" s="49" t="s">
        <v>61</v>
      </c>
      <c r="Y3" s="49"/>
      <c r="Z3" s="49"/>
      <c r="AA3" s="49"/>
      <c r="AB3" s="49"/>
      <c r="AC3" s="49"/>
      <c r="AD3" s="49"/>
      <c r="AE3" s="49"/>
      <c r="AF3" s="49"/>
      <c r="AG3" s="49"/>
      <c r="AH3" s="50" t="s">
        <v>61</v>
      </c>
    </row>
    <row r="4" spans="1:42" ht="49" thickBot="1" x14ac:dyDescent="0.25">
      <c r="A4" s="141" t="s">
        <v>16</v>
      </c>
      <c r="B4" s="142"/>
      <c r="C4" s="143"/>
      <c r="D4" s="144"/>
      <c r="E4" s="145"/>
      <c r="F4" s="145"/>
      <c r="G4" s="40" t="str">
        <f>Gåsøpokalen!G4</f>
        <v>01.05.</v>
      </c>
      <c r="H4" s="40" t="str">
        <f>Gåsøpokalen!H4</f>
        <v>07.05.</v>
      </c>
      <c r="I4" s="40" t="str">
        <f>Gåsøpokalen!I4</f>
        <v>14.05.</v>
      </c>
      <c r="J4" s="40" t="str">
        <f>Gåsøpokalen!J4</f>
        <v>21.05.</v>
      </c>
      <c r="K4" s="40" t="str">
        <f>Gåsøpokalen!K4</f>
        <v>28.05.</v>
      </c>
      <c r="L4" s="40" t="str">
        <f>Gåsøpokalen!L4</f>
        <v>04.06.</v>
      </c>
      <c r="M4" s="40" t="str">
        <f>Gåsøpokalen!M4</f>
        <v>11.06.</v>
      </c>
      <c r="N4" s="40" t="str">
        <f>Gåsøpokalen!N4</f>
        <v>18.06.</v>
      </c>
      <c r="O4" s="40" t="str">
        <f>Gåsøpokalen!O4</f>
        <v>25.06.</v>
      </c>
      <c r="P4" s="82" t="s">
        <v>162</v>
      </c>
      <c r="Q4" s="116" t="s">
        <v>90</v>
      </c>
      <c r="R4" s="40" t="str">
        <f>Gåsøpokalen!P4</f>
        <v>02.07.</v>
      </c>
      <c r="S4" s="40" t="str">
        <f>Gåsøpokalen!Q4</f>
        <v>09.07.</v>
      </c>
      <c r="T4" s="40" t="str">
        <f>Gåsøpokalen!R4</f>
        <v>16.07.</v>
      </c>
      <c r="U4" s="40" t="str">
        <f>Gåsøpokalen!S4</f>
        <v>23.07.</v>
      </c>
      <c r="V4" s="40" t="str">
        <f>Gåsøpokalen!T4</f>
        <v>30.07.</v>
      </c>
      <c r="W4" s="44" t="s">
        <v>183</v>
      </c>
      <c r="X4" s="40" t="str">
        <f>Gåsøpokalen!U4</f>
        <v>06.08.</v>
      </c>
      <c r="Y4" s="40" t="str">
        <f>Gåsøpokalen!V4</f>
        <v>13.08.</v>
      </c>
      <c r="Z4" s="55" t="s">
        <v>163</v>
      </c>
      <c r="AA4" s="40" t="str">
        <f>Gåsøpokalen!W4</f>
        <v>20.08.</v>
      </c>
      <c r="AB4" s="40" t="str">
        <f>Gåsøpokalen!X4</f>
        <v>27.08.</v>
      </c>
      <c r="AC4" s="40" t="str">
        <f>Gåsøpokalen!Y4</f>
        <v>03.09.</v>
      </c>
      <c r="AD4" s="40" t="str">
        <f>Gåsøpokalen!Z4</f>
        <v>10.09.</v>
      </c>
      <c r="AE4" s="40" t="str">
        <f>Gåsøpokalen!AA4</f>
        <v>17.09.</v>
      </c>
      <c r="AF4" s="40" t="str">
        <f>Gåsøpokalen!AB4</f>
        <v>24.09.</v>
      </c>
      <c r="AG4" s="40" t="s">
        <v>196</v>
      </c>
      <c r="AH4" s="115" t="s">
        <v>68</v>
      </c>
      <c r="AI4" s="56" t="s">
        <v>106</v>
      </c>
      <c r="AJ4" s="45" t="s">
        <v>77</v>
      </c>
      <c r="AK4" s="56" t="s">
        <v>88</v>
      </c>
      <c r="AL4" s="45" t="s">
        <v>77</v>
      </c>
      <c r="AM4" s="56" t="s">
        <v>89</v>
      </c>
      <c r="AN4" s="287" t="s">
        <v>87</v>
      </c>
    </row>
    <row r="5" spans="1:42" ht="25" customHeight="1" thickBot="1" x14ac:dyDescent="0.25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27"/>
      <c r="H5" s="27"/>
      <c r="I5" s="27"/>
      <c r="J5" s="27"/>
      <c r="K5" s="27"/>
      <c r="L5" s="27">
        <v>3</v>
      </c>
      <c r="M5" s="27"/>
      <c r="N5" s="27"/>
      <c r="O5" s="27"/>
      <c r="P5" s="27"/>
      <c r="Q5" s="104"/>
      <c r="R5" s="27"/>
      <c r="S5" s="27"/>
      <c r="T5" s="27"/>
      <c r="U5" s="27"/>
      <c r="V5" s="27"/>
      <c r="W5" s="102"/>
      <c r="X5" s="27"/>
      <c r="Y5" s="66"/>
      <c r="Z5" s="27"/>
      <c r="AA5" s="27"/>
      <c r="AB5" s="27">
        <v>7</v>
      </c>
      <c r="AC5" s="27"/>
      <c r="AD5" s="66"/>
      <c r="AE5" s="27"/>
      <c r="AF5" s="27"/>
      <c r="AG5" s="27"/>
      <c r="AH5" s="97"/>
      <c r="AI5" s="90"/>
      <c r="AJ5" s="94"/>
      <c r="AK5" s="108"/>
      <c r="AL5" s="109"/>
      <c r="AM5" s="63"/>
      <c r="AN5" s="283"/>
      <c r="AP5" s="259"/>
    </row>
    <row r="6" spans="1:42" ht="25" customHeight="1" thickBot="1" x14ac:dyDescent="0.25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27">
        <v>3</v>
      </c>
      <c r="H6" s="27">
        <v>2</v>
      </c>
      <c r="I6" s="27">
        <v>2</v>
      </c>
      <c r="J6" s="27">
        <v>6</v>
      </c>
      <c r="K6" s="27"/>
      <c r="L6" s="27">
        <v>6</v>
      </c>
      <c r="M6" s="27">
        <v>3</v>
      </c>
      <c r="N6" s="27">
        <v>3</v>
      </c>
      <c r="O6" s="27">
        <v>7</v>
      </c>
      <c r="P6" s="27">
        <v>1</v>
      </c>
      <c r="Q6" s="104">
        <f>H6+I6+M6+G6+P6+N6</f>
        <v>14</v>
      </c>
      <c r="R6" s="27">
        <v>3</v>
      </c>
      <c r="S6" s="27">
        <v>4</v>
      </c>
      <c r="T6" s="27">
        <v>1</v>
      </c>
      <c r="U6" s="27">
        <v>3</v>
      </c>
      <c r="V6" s="27">
        <v>4</v>
      </c>
      <c r="W6" s="272">
        <f>T6+R6+U6</f>
        <v>7</v>
      </c>
      <c r="X6" s="27">
        <v>1</v>
      </c>
      <c r="Y6" s="68">
        <v>2</v>
      </c>
      <c r="Z6" s="27"/>
      <c r="AA6" s="27"/>
      <c r="AB6" s="27"/>
      <c r="AC6" s="27"/>
      <c r="AD6" s="68"/>
      <c r="AE6" s="27">
        <v>2</v>
      </c>
      <c r="AF6" s="27">
        <v>1</v>
      </c>
      <c r="AG6" s="27"/>
      <c r="AH6" s="98"/>
      <c r="AI6" s="91">
        <f>AF6+X6+T6+P6+H6+I6+Y6+AE6</f>
        <v>12</v>
      </c>
      <c r="AJ6" s="94">
        <v>2</v>
      </c>
      <c r="AK6" s="110">
        <f>AF6+X6+T6+P6+H6+I6+Y6+AE6+G6+M6</f>
        <v>18</v>
      </c>
      <c r="AL6" s="109">
        <v>2</v>
      </c>
      <c r="AM6" s="63"/>
      <c r="AN6" s="283"/>
      <c r="AP6" s="260"/>
    </row>
    <row r="7" spans="1:42" ht="25" customHeight="1" thickBot="1" x14ac:dyDescent="0.25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27">
        <v>7</v>
      </c>
      <c r="H7" s="27">
        <v>1</v>
      </c>
      <c r="I7" s="27">
        <v>3</v>
      </c>
      <c r="J7" s="27">
        <v>3</v>
      </c>
      <c r="K7" s="27">
        <v>2</v>
      </c>
      <c r="L7" s="27"/>
      <c r="M7" s="27">
        <v>4</v>
      </c>
      <c r="N7" s="27">
        <v>7</v>
      </c>
      <c r="O7" s="27">
        <v>3</v>
      </c>
      <c r="P7" s="27"/>
      <c r="Q7" s="104">
        <f>H7+K7+I7+J7+M7+O7</f>
        <v>16</v>
      </c>
      <c r="R7" s="27">
        <v>2</v>
      </c>
      <c r="S7" s="27">
        <v>3</v>
      </c>
      <c r="T7" s="27"/>
      <c r="U7" s="27">
        <v>1</v>
      </c>
      <c r="V7" s="27">
        <v>3</v>
      </c>
      <c r="W7" s="272">
        <f>U7+R7+S7</f>
        <v>6</v>
      </c>
      <c r="X7" s="27">
        <v>3</v>
      </c>
      <c r="Y7" s="68">
        <v>9</v>
      </c>
      <c r="Z7" s="27">
        <v>2</v>
      </c>
      <c r="AA7" s="27"/>
      <c r="AB7" s="27"/>
      <c r="AC7" s="27"/>
      <c r="AD7" s="68"/>
      <c r="AE7" s="27">
        <v>3</v>
      </c>
      <c r="AF7" s="27">
        <v>2</v>
      </c>
      <c r="AG7" s="27"/>
      <c r="AH7" s="98"/>
      <c r="AI7" s="91">
        <f>H7+U7+K7+R7+Z7+AF7+AE7+X7</f>
        <v>16</v>
      </c>
      <c r="AJ7" s="94">
        <v>4</v>
      </c>
      <c r="AK7" s="110">
        <f>H7+U7+K7+R7+Z7+AF7+AE7+X7+J7+O7</f>
        <v>22</v>
      </c>
      <c r="AL7" s="109">
        <v>4</v>
      </c>
      <c r="AM7" s="63"/>
      <c r="AN7" s="283"/>
      <c r="AP7" s="261"/>
    </row>
    <row r="8" spans="1:42" ht="25" customHeight="1" thickBot="1" x14ac:dyDescent="0.25">
      <c r="A8" s="165">
        <v>2019</v>
      </c>
      <c r="B8" s="158">
        <v>5895</v>
      </c>
      <c r="C8" s="166" t="s">
        <v>176</v>
      </c>
      <c r="D8" s="167" t="s">
        <v>176</v>
      </c>
      <c r="E8" s="161" t="s">
        <v>184</v>
      </c>
      <c r="F8" s="162" t="s">
        <v>24</v>
      </c>
      <c r="G8" s="27">
        <v>9</v>
      </c>
      <c r="H8" s="27">
        <v>6</v>
      </c>
      <c r="I8" s="27">
        <v>1</v>
      </c>
      <c r="J8" s="27">
        <v>4</v>
      </c>
      <c r="K8" s="27">
        <v>4</v>
      </c>
      <c r="L8" s="27">
        <v>5</v>
      </c>
      <c r="M8" s="27">
        <v>10</v>
      </c>
      <c r="N8" s="27"/>
      <c r="O8" s="27">
        <v>5</v>
      </c>
      <c r="P8" s="27">
        <v>4</v>
      </c>
      <c r="Q8" s="104">
        <f>I8+J8+K8+L8+P8+O8</f>
        <v>23</v>
      </c>
      <c r="R8" s="27"/>
      <c r="S8" s="27">
        <v>10</v>
      </c>
      <c r="T8" s="27"/>
      <c r="U8" s="27"/>
      <c r="V8" s="27"/>
      <c r="W8" s="102"/>
      <c r="X8" s="27">
        <v>5</v>
      </c>
      <c r="Y8" s="68"/>
      <c r="Z8" s="27"/>
      <c r="AA8" s="27"/>
      <c r="AB8" s="27"/>
      <c r="AC8" s="27"/>
      <c r="AD8" s="68"/>
      <c r="AE8" s="27"/>
      <c r="AF8" s="27"/>
      <c r="AG8" s="27"/>
      <c r="AH8" s="98"/>
      <c r="AI8" s="91">
        <f>I8+J8+P8+K8+L8+X8+O8+H8</f>
        <v>34</v>
      </c>
      <c r="AJ8" s="94">
        <v>8</v>
      </c>
      <c r="AK8" s="110">
        <f>I8+J8+P8+K8+L8+X8+O8+H8+G8+M8</f>
        <v>53</v>
      </c>
      <c r="AL8" s="109">
        <v>8</v>
      </c>
      <c r="AM8" s="63"/>
      <c r="AN8" s="283"/>
      <c r="AP8" s="262"/>
    </row>
    <row r="9" spans="1:42" ht="25" customHeight="1" thickBot="1" x14ac:dyDescent="0.25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27">
        <v>8</v>
      </c>
      <c r="H9" s="27">
        <v>8</v>
      </c>
      <c r="I9" s="27">
        <v>7</v>
      </c>
      <c r="J9" s="27"/>
      <c r="K9" s="27">
        <v>3</v>
      </c>
      <c r="L9" s="27"/>
      <c r="M9" s="27">
        <v>5</v>
      </c>
      <c r="N9" s="27">
        <v>8</v>
      </c>
      <c r="O9" s="27">
        <v>4</v>
      </c>
      <c r="P9" s="27" t="s">
        <v>130</v>
      </c>
      <c r="Q9" s="104">
        <f>K9+M9+I9+G9+H9+O9</f>
        <v>35</v>
      </c>
      <c r="R9" s="27">
        <v>5</v>
      </c>
      <c r="S9" s="27">
        <v>7</v>
      </c>
      <c r="T9" s="27"/>
      <c r="U9" s="27"/>
      <c r="V9" s="27"/>
      <c r="W9" s="102"/>
      <c r="X9" s="27"/>
      <c r="Y9" s="66">
        <v>3</v>
      </c>
      <c r="Z9" s="27">
        <v>3</v>
      </c>
      <c r="AA9" s="27"/>
      <c r="AB9" s="27">
        <v>3</v>
      </c>
      <c r="AC9" s="27"/>
      <c r="AD9" s="66">
        <v>2</v>
      </c>
      <c r="AE9" s="27">
        <v>4</v>
      </c>
      <c r="AF9" s="27">
        <v>5</v>
      </c>
      <c r="AG9" s="131"/>
      <c r="AH9" s="98">
        <f>SUM(Y9:AF9)</f>
        <v>20</v>
      </c>
      <c r="AI9" s="91">
        <f>AD9+Z9+K9+Y9+O9+AE9+AF9+AB9</f>
        <v>27</v>
      </c>
      <c r="AJ9" s="94">
        <v>7</v>
      </c>
      <c r="AK9" s="110">
        <f>AD9+Z9+K9+Y9+O9+AE9+AF9+AB9+R9+M9</f>
        <v>37</v>
      </c>
      <c r="AL9" s="199">
        <v>7</v>
      </c>
      <c r="AM9" s="63"/>
      <c r="AN9" s="283"/>
      <c r="AP9" s="259"/>
    </row>
    <row r="10" spans="1:42" ht="25" customHeight="1" thickBot="1" x14ac:dyDescent="0.25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27"/>
      <c r="H10" s="27"/>
      <c r="I10" s="27"/>
      <c r="J10" s="27"/>
      <c r="K10" s="27"/>
      <c r="L10" s="27"/>
      <c r="M10" s="27"/>
      <c r="N10" s="27"/>
      <c r="O10" s="27">
        <v>9</v>
      </c>
      <c r="P10" s="27"/>
      <c r="Q10" s="104"/>
      <c r="R10" s="27"/>
      <c r="S10" s="27">
        <v>9</v>
      </c>
      <c r="T10" s="27"/>
      <c r="U10" s="27"/>
      <c r="V10" s="27"/>
      <c r="W10" s="103"/>
      <c r="X10" s="27"/>
      <c r="Y10" s="68"/>
      <c r="Z10" s="27"/>
      <c r="AA10" s="27"/>
      <c r="AB10" s="27"/>
      <c r="AC10" s="27"/>
      <c r="AD10" s="68"/>
      <c r="AE10" s="27"/>
      <c r="AF10" s="27"/>
      <c r="AG10" s="27"/>
      <c r="AH10" s="100"/>
      <c r="AI10" s="93"/>
      <c r="AJ10" s="95"/>
      <c r="AK10" s="111"/>
      <c r="AL10" s="112"/>
      <c r="AM10" s="63"/>
      <c r="AN10" s="283"/>
      <c r="AP10" s="259"/>
    </row>
    <row r="11" spans="1:42" ht="25" customHeight="1" thickBot="1" x14ac:dyDescent="0.25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104"/>
      <c r="R11" s="27"/>
      <c r="S11" s="27"/>
      <c r="T11" s="27"/>
      <c r="U11" s="27"/>
      <c r="V11" s="27"/>
      <c r="W11" s="103"/>
      <c r="X11" s="27"/>
      <c r="Y11" s="68"/>
      <c r="Z11" s="27"/>
      <c r="AA11" s="27"/>
      <c r="AB11" s="27"/>
      <c r="AC11" s="27"/>
      <c r="AD11" s="68"/>
      <c r="AE11" s="27"/>
      <c r="AF11" s="27"/>
      <c r="AG11" s="27"/>
      <c r="AH11" s="101"/>
      <c r="AI11" s="91"/>
      <c r="AJ11" s="96"/>
      <c r="AK11" s="113"/>
      <c r="AL11" s="112"/>
      <c r="AM11" s="63"/>
      <c r="AN11" s="283"/>
      <c r="AP11" s="259"/>
    </row>
    <row r="12" spans="1:42" ht="25" customHeight="1" thickBot="1" x14ac:dyDescent="0.25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27">
        <v>2</v>
      </c>
      <c r="H12" s="27">
        <v>5</v>
      </c>
      <c r="I12" s="27">
        <v>6</v>
      </c>
      <c r="J12" s="27">
        <v>7</v>
      </c>
      <c r="K12" s="27"/>
      <c r="L12" s="27"/>
      <c r="M12" s="27">
        <v>9</v>
      </c>
      <c r="N12" s="27" t="s">
        <v>130</v>
      </c>
      <c r="O12" s="27"/>
      <c r="P12" s="27"/>
      <c r="Q12" s="104"/>
      <c r="R12" s="27"/>
      <c r="S12" s="27">
        <v>2</v>
      </c>
      <c r="T12" s="27">
        <v>3</v>
      </c>
      <c r="U12" s="27"/>
      <c r="V12" s="27">
        <v>2</v>
      </c>
      <c r="W12" s="272">
        <f>S12+T12+V12</f>
        <v>7</v>
      </c>
      <c r="X12" s="27"/>
      <c r="Y12" s="66"/>
      <c r="Z12" s="27"/>
      <c r="AA12" s="27"/>
      <c r="AB12" s="27">
        <v>4</v>
      </c>
      <c r="AC12" s="27">
        <v>2</v>
      </c>
      <c r="AD12" s="68"/>
      <c r="AE12" s="27"/>
      <c r="AF12" s="27">
        <v>4</v>
      </c>
      <c r="AG12" s="27"/>
      <c r="AH12" s="97"/>
      <c r="AI12" s="280">
        <f>V12+G12+AC12+S12+T12+AB12+AF12+H12</f>
        <v>24</v>
      </c>
      <c r="AJ12" s="94">
        <v>6</v>
      </c>
      <c r="AK12" s="110">
        <f>V12+G12+AC12+S12+T12+AB12+AF12+H12+I12+J12</f>
        <v>37</v>
      </c>
      <c r="AL12" s="109">
        <v>7</v>
      </c>
      <c r="AM12" s="63"/>
      <c r="AN12" s="283"/>
      <c r="AP12" s="259"/>
    </row>
    <row r="13" spans="1:42" ht="25" customHeight="1" thickBot="1" x14ac:dyDescent="0.25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27"/>
      <c r="H13" s="27">
        <v>9</v>
      </c>
      <c r="I13" s="27" t="s">
        <v>130</v>
      </c>
      <c r="J13" s="27">
        <v>10</v>
      </c>
      <c r="K13" s="27"/>
      <c r="L13" s="27"/>
      <c r="M13" s="27">
        <v>6</v>
      </c>
      <c r="N13" s="27" t="s">
        <v>130</v>
      </c>
      <c r="O13" s="27"/>
      <c r="P13" s="27"/>
      <c r="Q13" s="104"/>
      <c r="R13" s="27"/>
      <c r="S13" s="27">
        <v>1</v>
      </c>
      <c r="T13" s="27"/>
      <c r="U13" s="27"/>
      <c r="V13" s="27"/>
      <c r="W13" s="102"/>
      <c r="X13" s="27"/>
      <c r="Y13" s="68">
        <v>6</v>
      </c>
      <c r="Z13" s="27"/>
      <c r="AA13" s="27"/>
      <c r="AB13" s="27">
        <v>6</v>
      </c>
      <c r="AC13" s="27">
        <v>3</v>
      </c>
      <c r="AD13" s="68"/>
      <c r="AE13" s="27">
        <v>5</v>
      </c>
      <c r="AF13" s="27">
        <v>6</v>
      </c>
      <c r="AG13" s="27"/>
      <c r="AH13" s="97"/>
      <c r="AI13" s="91">
        <f>S13+AC13+AE13+AF13+AB13+Y13+M13+H13</f>
        <v>42</v>
      </c>
      <c r="AJ13" s="94">
        <v>9</v>
      </c>
      <c r="AK13" s="110"/>
      <c r="AL13" s="109"/>
      <c r="AM13" s="63"/>
      <c r="AN13" s="283"/>
      <c r="AP13" s="259"/>
    </row>
    <row r="14" spans="1:42" ht="25" customHeight="1" thickBot="1" x14ac:dyDescent="0.25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7"/>
      <c r="H14" s="27"/>
      <c r="I14" s="27"/>
      <c r="J14" s="27">
        <v>11</v>
      </c>
      <c r="K14" s="27"/>
      <c r="L14" s="27"/>
      <c r="M14" s="27"/>
      <c r="N14" s="27"/>
      <c r="O14" s="27">
        <v>8</v>
      </c>
      <c r="P14" s="27"/>
      <c r="Q14" s="104"/>
      <c r="R14" s="27">
        <v>4</v>
      </c>
      <c r="S14" s="27">
        <v>8</v>
      </c>
      <c r="T14" s="27"/>
      <c r="U14" s="27"/>
      <c r="V14" s="27">
        <v>5</v>
      </c>
      <c r="W14" s="272">
        <f>R14+S14+V14</f>
        <v>17</v>
      </c>
      <c r="X14" s="27"/>
      <c r="Y14" s="68"/>
      <c r="Z14" s="27"/>
      <c r="AA14" s="27"/>
      <c r="AB14" s="27">
        <v>5</v>
      </c>
      <c r="AC14" s="27"/>
      <c r="AD14" s="68"/>
      <c r="AE14" s="27"/>
      <c r="AF14" s="27"/>
      <c r="AG14" s="27"/>
      <c r="AH14" s="97"/>
      <c r="AI14" s="90"/>
      <c r="AJ14" s="94"/>
      <c r="AK14" s="108"/>
      <c r="AL14" s="109"/>
      <c r="AM14" s="63"/>
      <c r="AN14" s="283"/>
      <c r="AP14" s="259"/>
    </row>
    <row r="15" spans="1:42" ht="25" customHeight="1" thickBot="1" x14ac:dyDescent="0.25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104"/>
      <c r="R15" s="27"/>
      <c r="S15" s="27"/>
      <c r="T15" s="27"/>
      <c r="U15" s="27"/>
      <c r="V15" s="27"/>
      <c r="W15" s="102"/>
      <c r="X15" s="27"/>
      <c r="Y15" s="68"/>
      <c r="Z15" s="27"/>
      <c r="AA15" s="27"/>
      <c r="AB15" s="27"/>
      <c r="AC15" s="27"/>
      <c r="AD15" s="68"/>
      <c r="AE15" s="27"/>
      <c r="AF15" s="27"/>
      <c r="AG15" s="27"/>
      <c r="AH15" s="97"/>
      <c r="AI15" s="90"/>
      <c r="AJ15" s="94"/>
      <c r="AK15" s="108"/>
      <c r="AL15" s="109"/>
      <c r="AM15" s="63"/>
      <c r="AN15" s="283"/>
      <c r="AP15" s="259"/>
    </row>
    <row r="16" spans="1:42" ht="25" customHeight="1" thickBot="1" x14ac:dyDescent="0.25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104"/>
      <c r="R16" s="27"/>
      <c r="S16" s="27"/>
      <c r="T16" s="27"/>
      <c r="U16" s="27"/>
      <c r="V16" s="27"/>
      <c r="W16" s="102"/>
      <c r="X16" s="27"/>
      <c r="Y16" s="68"/>
      <c r="Z16" s="27"/>
      <c r="AA16" s="27"/>
      <c r="AB16" s="27"/>
      <c r="AC16" s="27"/>
      <c r="AD16" s="68"/>
      <c r="AE16" s="27"/>
      <c r="AF16" s="27"/>
      <c r="AG16" s="27"/>
      <c r="AH16" s="97"/>
      <c r="AI16" s="90"/>
      <c r="AJ16" s="94"/>
      <c r="AK16" s="108"/>
      <c r="AL16" s="109"/>
      <c r="AM16" s="63"/>
      <c r="AN16" s="283"/>
      <c r="AP16" s="259"/>
    </row>
    <row r="17" spans="1:42" ht="25" customHeight="1" thickBot="1" x14ac:dyDescent="0.25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27"/>
      <c r="H17" s="27"/>
      <c r="I17" s="27"/>
      <c r="J17" s="27"/>
      <c r="K17" s="27"/>
      <c r="L17" s="27"/>
      <c r="M17" s="27">
        <v>12</v>
      </c>
      <c r="N17" s="27"/>
      <c r="O17" s="27"/>
      <c r="P17" s="27"/>
      <c r="Q17" s="104"/>
      <c r="R17" s="27"/>
      <c r="S17" s="27"/>
      <c r="T17" s="27"/>
      <c r="U17" s="27"/>
      <c r="V17" s="27"/>
      <c r="W17" s="102"/>
      <c r="X17" s="27"/>
      <c r="Y17" s="68"/>
      <c r="Z17" s="27"/>
      <c r="AA17" s="27"/>
      <c r="AB17" s="27"/>
      <c r="AC17" s="27"/>
      <c r="AD17" s="66"/>
      <c r="AE17" s="27"/>
      <c r="AF17" s="27"/>
      <c r="AG17" s="69"/>
      <c r="AH17" s="98"/>
      <c r="AI17" s="91"/>
      <c r="AJ17" s="94"/>
      <c r="AK17" s="110"/>
      <c r="AL17" s="109"/>
      <c r="AM17" s="63"/>
      <c r="AN17" s="283"/>
      <c r="AP17" s="259"/>
    </row>
    <row r="18" spans="1:42" ht="25" customHeight="1" thickBot="1" x14ac:dyDescent="0.25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27">
        <v>1</v>
      </c>
      <c r="H18" s="27">
        <v>3</v>
      </c>
      <c r="I18" s="27">
        <v>5</v>
      </c>
      <c r="J18" s="27">
        <v>2</v>
      </c>
      <c r="K18" s="27">
        <v>5</v>
      </c>
      <c r="L18" s="27">
        <v>2</v>
      </c>
      <c r="M18" s="27">
        <v>8</v>
      </c>
      <c r="N18" s="27">
        <v>2</v>
      </c>
      <c r="O18" s="27"/>
      <c r="P18" s="27">
        <v>2</v>
      </c>
      <c r="Q18" s="104">
        <f>G18+L18+J18+H18+P18+N18</f>
        <v>12</v>
      </c>
      <c r="R18" s="27"/>
      <c r="S18" s="27"/>
      <c r="T18" s="27"/>
      <c r="U18" s="27">
        <v>2</v>
      </c>
      <c r="V18" s="27">
        <v>1</v>
      </c>
      <c r="W18" s="102"/>
      <c r="X18" s="27"/>
      <c r="Y18" s="68">
        <v>5</v>
      </c>
      <c r="Z18" s="27"/>
      <c r="AA18" s="27">
        <v>2</v>
      </c>
      <c r="AB18" s="27">
        <v>2</v>
      </c>
      <c r="AC18" s="27">
        <v>5</v>
      </c>
      <c r="AD18" s="66"/>
      <c r="AE18" s="27"/>
      <c r="AF18" s="27">
        <v>3</v>
      </c>
      <c r="AG18" s="69"/>
      <c r="AH18" s="98"/>
      <c r="AI18" s="91">
        <f>G18+V18+J18+L18+N18+P18+U18+AA18</f>
        <v>14</v>
      </c>
      <c r="AJ18" s="94">
        <v>3</v>
      </c>
      <c r="AK18" s="110">
        <f>G18+V18+J18+L18+N18+P18+U18+AA18+AB18+H18</f>
        <v>19</v>
      </c>
      <c r="AL18" s="109">
        <v>3</v>
      </c>
      <c r="AM18" s="63"/>
      <c r="AN18" s="283"/>
      <c r="AP18" s="259"/>
    </row>
    <row r="19" spans="1:42" ht="25" customHeight="1" thickBot="1" x14ac:dyDescent="0.25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104"/>
      <c r="R19" s="27"/>
      <c r="S19" s="27"/>
      <c r="T19" s="27"/>
      <c r="U19" s="27"/>
      <c r="V19" s="27"/>
      <c r="W19" s="102"/>
      <c r="X19" s="27"/>
      <c r="Y19" s="68"/>
      <c r="Z19" s="27"/>
      <c r="AA19" s="27"/>
      <c r="AB19" s="27"/>
      <c r="AC19" s="27"/>
      <c r="AD19" s="66"/>
      <c r="AE19" s="27"/>
      <c r="AF19" s="27"/>
      <c r="AG19" s="69"/>
      <c r="AH19" s="97"/>
      <c r="AI19" s="90"/>
      <c r="AJ19" s="94"/>
      <c r="AK19" s="108"/>
      <c r="AL19" s="109"/>
      <c r="AM19" s="63"/>
      <c r="AN19" s="283"/>
      <c r="AP19" s="259"/>
    </row>
    <row r="20" spans="1:42" ht="25" customHeight="1" thickBot="1" x14ac:dyDescent="0.25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104"/>
      <c r="R20" s="27"/>
      <c r="S20" s="27"/>
      <c r="T20" s="27"/>
      <c r="U20" s="27"/>
      <c r="V20" s="27"/>
      <c r="W20" s="102"/>
      <c r="X20" s="27">
        <v>8</v>
      </c>
      <c r="Y20" s="68"/>
      <c r="Z20" s="27"/>
      <c r="AA20" s="27"/>
      <c r="AB20" s="27"/>
      <c r="AC20" s="27"/>
      <c r="AD20" s="66"/>
      <c r="AE20" s="27"/>
      <c r="AF20" s="27"/>
      <c r="AG20" s="69"/>
      <c r="AH20" s="97"/>
      <c r="AI20" s="90"/>
      <c r="AJ20" s="94"/>
      <c r="AK20" s="108"/>
      <c r="AL20" s="109"/>
      <c r="AM20" s="63"/>
      <c r="AN20" s="283"/>
      <c r="AP20" s="259"/>
    </row>
    <row r="21" spans="1:42" ht="25" customHeight="1" thickBot="1" x14ac:dyDescent="0.25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104"/>
      <c r="R21" s="27"/>
      <c r="S21" s="27"/>
      <c r="T21" s="27"/>
      <c r="U21" s="27"/>
      <c r="V21" s="27"/>
      <c r="W21" s="102"/>
      <c r="X21" s="27"/>
      <c r="Y21" s="68"/>
      <c r="Z21" s="27"/>
      <c r="AA21" s="27">
        <v>5</v>
      </c>
      <c r="AB21" s="27"/>
      <c r="AC21" s="27"/>
      <c r="AD21" s="66"/>
      <c r="AE21" s="27"/>
      <c r="AF21" s="27"/>
      <c r="AG21" s="69"/>
      <c r="AH21" s="97"/>
      <c r="AI21" s="90"/>
      <c r="AJ21" s="94"/>
      <c r="AK21" s="108"/>
      <c r="AL21" s="109"/>
      <c r="AM21" s="63"/>
      <c r="AN21" s="283"/>
      <c r="AP21" s="259"/>
    </row>
    <row r="22" spans="1:42" ht="25" customHeight="1" thickBot="1" x14ac:dyDescent="0.25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27" t="s">
        <v>130</v>
      </c>
      <c r="H22" s="27"/>
      <c r="I22" s="27"/>
      <c r="J22" s="27"/>
      <c r="K22" s="27"/>
      <c r="L22" s="27"/>
      <c r="M22" s="27"/>
      <c r="N22" s="27"/>
      <c r="O22" s="27"/>
      <c r="P22" s="27"/>
      <c r="Q22" s="104"/>
      <c r="R22" s="27"/>
      <c r="S22" s="27"/>
      <c r="T22" s="27"/>
      <c r="U22" s="27"/>
      <c r="V22" s="27"/>
      <c r="W22" s="102"/>
      <c r="X22" s="27"/>
      <c r="Y22" s="68"/>
      <c r="Z22" s="27"/>
      <c r="AA22" s="27"/>
      <c r="AB22" s="27"/>
      <c r="AC22" s="27"/>
      <c r="AD22" s="66"/>
      <c r="AE22" s="27"/>
      <c r="AF22" s="27"/>
      <c r="AG22" s="69"/>
      <c r="AH22" s="97"/>
      <c r="AI22" s="90"/>
      <c r="AJ22" s="94"/>
      <c r="AK22" s="108"/>
      <c r="AL22" s="109"/>
      <c r="AM22" s="63"/>
      <c r="AN22" s="283"/>
      <c r="AP22" s="259"/>
    </row>
    <row r="23" spans="1:42" ht="25" customHeight="1" thickBot="1" x14ac:dyDescent="0.25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104"/>
      <c r="R23" s="27"/>
      <c r="S23" s="27"/>
      <c r="T23" s="27"/>
      <c r="U23" s="27"/>
      <c r="V23" s="27"/>
      <c r="W23" s="102"/>
      <c r="X23" s="27"/>
      <c r="Y23" s="68"/>
      <c r="Z23" s="27"/>
      <c r="AA23" s="27"/>
      <c r="AB23" s="27"/>
      <c r="AC23" s="27"/>
      <c r="AD23" s="66"/>
      <c r="AE23" s="27"/>
      <c r="AF23" s="27"/>
      <c r="AG23" s="69"/>
      <c r="AH23" s="98"/>
      <c r="AI23" s="91"/>
      <c r="AJ23" s="94"/>
      <c r="AK23" s="110"/>
      <c r="AL23" s="109"/>
      <c r="AM23" s="63"/>
      <c r="AN23" s="283"/>
      <c r="AP23" s="259"/>
    </row>
    <row r="24" spans="1:42" ht="25" customHeight="1" thickBot="1" x14ac:dyDescent="0.25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27">
        <v>6</v>
      </c>
      <c r="H24" s="27">
        <v>7</v>
      </c>
      <c r="I24" s="27">
        <v>8</v>
      </c>
      <c r="J24" s="27">
        <v>9</v>
      </c>
      <c r="K24" s="27">
        <v>7</v>
      </c>
      <c r="L24" s="27">
        <v>4</v>
      </c>
      <c r="M24" s="27">
        <v>11</v>
      </c>
      <c r="N24" s="27"/>
      <c r="O24" s="27">
        <v>10</v>
      </c>
      <c r="P24" s="27"/>
      <c r="Q24" s="104">
        <f>L24+G24+H24+K24+I24+J24</f>
        <v>41</v>
      </c>
      <c r="R24" s="27"/>
      <c r="S24" s="27"/>
      <c r="T24" s="27"/>
      <c r="U24" s="27">
        <v>6</v>
      </c>
      <c r="V24" s="27"/>
      <c r="W24" s="102"/>
      <c r="X24" s="27">
        <v>7</v>
      </c>
      <c r="Y24" s="277">
        <v>7</v>
      </c>
      <c r="Z24" s="27"/>
      <c r="AA24" s="27">
        <v>4</v>
      </c>
      <c r="AB24" s="27">
        <v>8</v>
      </c>
      <c r="AC24" s="27"/>
      <c r="AD24" s="73"/>
      <c r="AE24" s="27"/>
      <c r="AF24" s="27">
        <v>7</v>
      </c>
      <c r="AG24" s="74"/>
      <c r="AH24" s="97"/>
      <c r="AI24" s="91">
        <f>L24+AA24+G24+U24+H24+X24+Y24+K24</f>
        <v>48</v>
      </c>
      <c r="AJ24" s="94">
        <v>10</v>
      </c>
      <c r="AK24" s="110">
        <f>L24+AA24+G24+U24+H24+X24+Y24+K24+AF24+I24</f>
        <v>63</v>
      </c>
      <c r="AL24" s="109">
        <v>9</v>
      </c>
      <c r="AM24" s="63"/>
      <c r="AN24" s="283"/>
      <c r="AP24" s="259"/>
    </row>
    <row r="25" spans="1:42" ht="25" customHeight="1" thickBot="1" x14ac:dyDescent="0.25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27">
        <v>4</v>
      </c>
      <c r="H25" s="27" t="s">
        <v>130</v>
      </c>
      <c r="I25" s="27">
        <v>9</v>
      </c>
      <c r="J25" s="27">
        <v>5</v>
      </c>
      <c r="K25" s="27">
        <v>1</v>
      </c>
      <c r="L25" s="27">
        <v>1</v>
      </c>
      <c r="M25" s="27">
        <v>1</v>
      </c>
      <c r="N25" s="27">
        <v>1</v>
      </c>
      <c r="O25" s="27">
        <v>2</v>
      </c>
      <c r="P25" s="27"/>
      <c r="Q25" s="104">
        <f>M25+L25+K25+G25+O25+N25</f>
        <v>10</v>
      </c>
      <c r="R25" s="27"/>
      <c r="S25" s="27"/>
      <c r="T25" s="27"/>
      <c r="U25" s="27"/>
      <c r="V25" s="27"/>
      <c r="W25" s="102"/>
      <c r="X25" s="27">
        <v>2</v>
      </c>
      <c r="Y25" s="277">
        <v>1</v>
      </c>
      <c r="Z25" s="27">
        <v>1</v>
      </c>
      <c r="AA25" s="27">
        <v>1</v>
      </c>
      <c r="AB25" s="27">
        <v>1</v>
      </c>
      <c r="AC25" s="27">
        <v>1</v>
      </c>
      <c r="AD25" s="73"/>
      <c r="AE25" s="27"/>
      <c r="AF25" s="27"/>
      <c r="AG25" s="74"/>
      <c r="AH25" s="97">
        <v>7</v>
      </c>
      <c r="AI25" s="91">
        <f>K25+L25+M25+N25+Y25+Z25+AA25+AB25</f>
        <v>8</v>
      </c>
      <c r="AJ25" s="94">
        <v>1</v>
      </c>
      <c r="AK25" s="110">
        <f>K25+L25+M25+N25+Y25+Z25+AA25+AB25+AC25+O25</f>
        <v>11</v>
      </c>
      <c r="AL25" s="109">
        <v>1</v>
      </c>
      <c r="AM25" s="63"/>
      <c r="AN25" s="283"/>
      <c r="AP25" s="259"/>
    </row>
    <row r="26" spans="1:42" ht="25" customHeight="1" thickBot="1" x14ac:dyDescent="0.25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27">
        <v>5</v>
      </c>
      <c r="H26" s="27">
        <v>4</v>
      </c>
      <c r="I26" s="27">
        <v>4</v>
      </c>
      <c r="J26" s="27">
        <v>1</v>
      </c>
      <c r="K26" s="27">
        <v>6</v>
      </c>
      <c r="L26" s="27"/>
      <c r="M26" s="27">
        <v>2</v>
      </c>
      <c r="N26" s="27">
        <v>4</v>
      </c>
      <c r="O26" s="27">
        <v>1</v>
      </c>
      <c r="P26" s="27" t="s">
        <v>130</v>
      </c>
      <c r="Q26" s="104">
        <f>J26+M26+I26+H26+O26+N26</f>
        <v>16</v>
      </c>
      <c r="R26" s="27">
        <v>1</v>
      </c>
      <c r="S26" s="27">
        <v>5</v>
      </c>
      <c r="T26" s="27"/>
      <c r="U26" s="27">
        <v>5</v>
      </c>
      <c r="V26" s="27">
        <v>6</v>
      </c>
      <c r="W26" s="272">
        <f>R26+S26+U26</f>
        <v>11</v>
      </c>
      <c r="X26" s="27">
        <v>4</v>
      </c>
      <c r="Y26" s="277"/>
      <c r="Z26" s="27">
        <v>4</v>
      </c>
      <c r="AA26" s="27"/>
      <c r="AB26" s="27"/>
      <c r="AC26" s="27"/>
      <c r="AD26" s="73"/>
      <c r="AE26" s="27"/>
      <c r="AF26" s="27"/>
      <c r="AG26" s="74"/>
      <c r="AH26" s="97"/>
      <c r="AI26" s="91">
        <f>J26+O26+R26+M26+H26+I26+X26+Z26</f>
        <v>21</v>
      </c>
      <c r="AJ26" s="94">
        <v>5</v>
      </c>
      <c r="AK26" s="110">
        <f>J26+O26+R26+M26+H26+I26+X26+Z26+N26+G26</f>
        <v>30</v>
      </c>
      <c r="AL26" s="109">
        <v>5</v>
      </c>
      <c r="AM26" s="63"/>
      <c r="AN26" s="283"/>
      <c r="AP26" s="259"/>
    </row>
    <row r="27" spans="1:42" ht="25" customHeight="1" thickBot="1" x14ac:dyDescent="0.25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104"/>
      <c r="R27" s="27"/>
      <c r="S27" s="27"/>
      <c r="T27" s="27"/>
      <c r="U27" s="27"/>
      <c r="V27" s="27"/>
      <c r="W27" s="102"/>
      <c r="X27" s="27"/>
      <c r="Y27" s="277"/>
      <c r="Z27" s="27"/>
      <c r="AA27" s="27"/>
      <c r="AB27" s="27"/>
      <c r="AC27" s="27"/>
      <c r="AD27" s="73"/>
      <c r="AE27" s="27"/>
      <c r="AF27" s="27"/>
      <c r="AG27" s="74"/>
      <c r="AH27" s="99"/>
      <c r="AI27" s="92"/>
      <c r="AJ27" s="92"/>
      <c r="AK27" s="114"/>
      <c r="AL27" s="281"/>
      <c r="AM27" s="63"/>
      <c r="AN27" s="283"/>
      <c r="AP27" s="263"/>
    </row>
    <row r="28" spans="1:42" ht="25" customHeight="1" thickBot="1" x14ac:dyDescent="0.25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62"/>
      <c r="H28" s="62"/>
      <c r="I28" s="33"/>
      <c r="J28" s="27">
        <v>8</v>
      </c>
      <c r="K28" s="27"/>
      <c r="L28" s="27"/>
      <c r="M28" s="27"/>
      <c r="N28" s="27"/>
      <c r="O28" s="27"/>
      <c r="P28" s="27"/>
      <c r="Q28" s="104"/>
      <c r="R28" s="27"/>
      <c r="S28" s="27"/>
      <c r="T28" s="27"/>
      <c r="U28" s="27"/>
      <c r="V28" s="27"/>
      <c r="W28" s="105"/>
      <c r="X28" s="27"/>
      <c r="Y28" s="75"/>
      <c r="Z28" s="27"/>
      <c r="AA28" s="27"/>
      <c r="AB28" s="27"/>
      <c r="AC28" s="27"/>
      <c r="AD28" s="75"/>
      <c r="AE28" s="27"/>
      <c r="AF28" s="27"/>
      <c r="AG28" s="75"/>
      <c r="AH28" s="106"/>
      <c r="AI28" s="107"/>
      <c r="AJ28" s="107"/>
      <c r="AK28" s="35"/>
      <c r="AL28" s="282"/>
      <c r="AM28" s="63"/>
      <c r="AN28" s="283"/>
      <c r="AP28" s="263"/>
    </row>
    <row r="29" spans="1:42" ht="25" customHeight="1" thickBot="1" x14ac:dyDescent="0.25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62"/>
      <c r="H29" s="62"/>
      <c r="I29" s="33"/>
      <c r="J29" s="66"/>
      <c r="K29" s="66"/>
      <c r="L29" s="66"/>
      <c r="M29" s="27">
        <v>7</v>
      </c>
      <c r="N29" s="27">
        <v>6</v>
      </c>
      <c r="O29" s="27"/>
      <c r="P29" s="27"/>
      <c r="Q29" s="229"/>
      <c r="R29" s="27"/>
      <c r="S29" s="27"/>
      <c r="T29" s="27"/>
      <c r="U29" s="27"/>
      <c r="V29" s="27"/>
      <c r="W29" s="105"/>
      <c r="X29" s="27"/>
      <c r="Y29" s="75"/>
      <c r="Z29" s="27"/>
      <c r="AA29" s="27"/>
      <c r="AB29" s="27"/>
      <c r="AC29" s="27"/>
      <c r="AD29" s="75"/>
      <c r="AE29" s="27"/>
      <c r="AF29" s="27"/>
      <c r="AG29" s="75"/>
      <c r="AH29" s="106"/>
      <c r="AI29" s="107"/>
      <c r="AJ29" s="107"/>
      <c r="AK29" s="35"/>
      <c r="AL29" s="282"/>
      <c r="AM29" s="63"/>
      <c r="AN29" s="283" t="s">
        <v>176</v>
      </c>
      <c r="AP29" s="263"/>
    </row>
    <row r="30" spans="1:42" ht="25" customHeight="1" thickBot="1" x14ac:dyDescent="0.25">
      <c r="A30" s="235" t="s">
        <v>110</v>
      </c>
      <c r="B30" s="236">
        <v>10779</v>
      </c>
      <c r="C30" s="237" t="s">
        <v>169</v>
      </c>
      <c r="D30" s="236">
        <v>46662305</v>
      </c>
      <c r="E30" s="237" t="s">
        <v>85</v>
      </c>
      <c r="F30" s="237" t="s">
        <v>170</v>
      </c>
      <c r="G30" s="62"/>
      <c r="H30" s="62"/>
      <c r="I30" s="33"/>
      <c r="J30" s="66"/>
      <c r="K30" s="66"/>
      <c r="L30" s="66"/>
      <c r="M30" s="27"/>
      <c r="N30" s="27">
        <v>5</v>
      </c>
      <c r="O30" s="27">
        <v>6</v>
      </c>
      <c r="P30" s="27"/>
      <c r="Q30" s="229"/>
      <c r="R30" s="27"/>
      <c r="S30" s="27">
        <v>6</v>
      </c>
      <c r="T30" s="27"/>
      <c r="U30" s="27">
        <v>4</v>
      </c>
      <c r="V30" s="27"/>
      <c r="W30" s="105"/>
      <c r="X30" s="27">
        <v>6</v>
      </c>
      <c r="Y30" s="75">
        <v>4</v>
      </c>
      <c r="Z30" s="27"/>
      <c r="AA30" s="27"/>
      <c r="AB30" s="27"/>
      <c r="AC30" s="27"/>
      <c r="AD30" s="75"/>
      <c r="AE30" s="27"/>
      <c r="AF30" s="27"/>
      <c r="AG30" s="75"/>
      <c r="AH30" s="106"/>
      <c r="AI30" s="107"/>
      <c r="AJ30" s="107"/>
      <c r="AK30" s="35"/>
      <c r="AL30" s="282"/>
      <c r="AM30" s="63"/>
      <c r="AN30" s="283" t="s">
        <v>176</v>
      </c>
      <c r="AP30" s="263"/>
    </row>
    <row r="31" spans="1:42" ht="25" customHeight="1" thickBot="1" x14ac:dyDescent="0.25">
      <c r="A31" s="235" t="s">
        <v>110</v>
      </c>
      <c r="B31" s="236">
        <v>11647</v>
      </c>
      <c r="C31" s="33"/>
      <c r="D31" s="33"/>
      <c r="E31" s="237" t="s">
        <v>46</v>
      </c>
      <c r="F31" s="162"/>
      <c r="G31" s="269"/>
      <c r="H31" s="269"/>
      <c r="I31" s="269"/>
      <c r="J31" s="269"/>
      <c r="K31" s="269"/>
      <c r="L31" s="269"/>
      <c r="M31" s="269"/>
      <c r="N31" s="269"/>
      <c r="O31" s="85"/>
      <c r="P31" s="270">
        <v>3</v>
      </c>
      <c r="Q31" s="229"/>
      <c r="R31" s="271"/>
      <c r="S31" s="269"/>
      <c r="T31" s="79">
        <v>2</v>
      </c>
      <c r="U31" s="269"/>
      <c r="V31" s="269"/>
      <c r="W31" s="105"/>
      <c r="X31" s="27"/>
      <c r="Y31" s="85"/>
      <c r="Z31" s="27"/>
      <c r="AA31" s="27"/>
      <c r="AB31" s="27">
        <v>9</v>
      </c>
      <c r="AC31" s="27"/>
      <c r="AD31" s="85"/>
      <c r="AE31" s="27"/>
      <c r="AF31" s="27"/>
      <c r="AG31" s="75"/>
      <c r="AH31" s="106"/>
      <c r="AI31" s="107"/>
      <c r="AJ31" s="107"/>
      <c r="AK31" s="35"/>
      <c r="AL31" s="282"/>
      <c r="AM31" s="63"/>
      <c r="AN31" s="283"/>
    </row>
    <row r="32" spans="1:42" ht="22" customHeight="1" thickBot="1" x14ac:dyDescent="0.25">
      <c r="A32" s="235" t="s">
        <v>110</v>
      </c>
      <c r="B32" s="236">
        <v>16080</v>
      </c>
      <c r="C32" s="237" t="s">
        <v>176</v>
      </c>
      <c r="D32" s="33" t="s">
        <v>176</v>
      </c>
      <c r="E32" s="237" t="s">
        <v>177</v>
      </c>
      <c r="F32" s="268" t="s">
        <v>178</v>
      </c>
      <c r="G32" s="33"/>
      <c r="H32" s="33"/>
      <c r="I32" s="33"/>
      <c r="J32" s="33"/>
      <c r="K32" s="33"/>
      <c r="L32" s="33"/>
      <c r="M32" s="33"/>
      <c r="N32" s="33"/>
      <c r="O32" s="75"/>
      <c r="P32" s="33"/>
      <c r="Q32" s="229"/>
      <c r="R32" s="62"/>
      <c r="S32" s="33"/>
      <c r="T32" s="33"/>
      <c r="U32" s="33"/>
      <c r="V32" s="33"/>
      <c r="W32" s="105"/>
      <c r="X32" s="75"/>
      <c r="Y32" s="75"/>
      <c r="Z32" s="75"/>
      <c r="AA32" s="75"/>
      <c r="AB32" s="75"/>
      <c r="AC32" s="75"/>
      <c r="AD32" s="75"/>
      <c r="AE32" s="27"/>
      <c r="AF32" s="75"/>
      <c r="AG32" s="75"/>
      <c r="AH32" s="106"/>
      <c r="AI32" s="107"/>
      <c r="AJ32" s="107"/>
      <c r="AK32" s="35"/>
      <c r="AL32" s="282"/>
      <c r="AM32" s="285"/>
      <c r="AN32" s="288"/>
    </row>
    <row r="33" spans="1:40" ht="24" customHeight="1" thickBot="1" x14ac:dyDescent="0.25">
      <c r="A33" s="165" t="s">
        <v>176</v>
      </c>
      <c r="B33" s="158" t="s">
        <v>176</v>
      </c>
      <c r="C33" s="166" t="s">
        <v>81</v>
      </c>
      <c r="D33" s="167" t="s">
        <v>82</v>
      </c>
      <c r="E33" s="162" t="s">
        <v>175</v>
      </c>
      <c r="F33" s="162" t="s">
        <v>191</v>
      </c>
      <c r="G33" s="33"/>
      <c r="H33" s="33"/>
      <c r="I33" s="33"/>
      <c r="J33" s="33"/>
      <c r="K33" s="33"/>
      <c r="L33" s="33"/>
      <c r="M33" s="33"/>
      <c r="N33" s="33"/>
      <c r="O33" s="75"/>
      <c r="P33" s="33"/>
      <c r="Q33" s="229"/>
      <c r="R33" s="62"/>
      <c r="S33" s="33"/>
      <c r="T33" s="33"/>
      <c r="U33" s="33"/>
      <c r="V33" s="33"/>
      <c r="W33" s="105"/>
      <c r="X33" s="75"/>
      <c r="Y33" s="75">
        <v>8</v>
      </c>
      <c r="Z33" s="75">
        <v>5</v>
      </c>
      <c r="AA33" s="75">
        <v>3</v>
      </c>
      <c r="AB33" s="75"/>
      <c r="AC33" s="75">
        <v>4</v>
      </c>
      <c r="AD33" s="75">
        <v>1</v>
      </c>
      <c r="AE33" s="75">
        <v>6</v>
      </c>
      <c r="AF33" s="75"/>
      <c r="AG33" s="75"/>
      <c r="AH33" s="106">
        <f>SUM(Y33:AF33)</f>
        <v>27</v>
      </c>
      <c r="AI33" s="107"/>
      <c r="AJ33" s="107"/>
      <c r="AK33" s="35"/>
      <c r="AL33" s="284"/>
      <c r="AM33" s="63"/>
      <c r="AN33" s="283"/>
    </row>
    <row r="34" spans="1:40" ht="20" customHeight="1" x14ac:dyDescent="0.2">
      <c r="A34" s="235" t="s">
        <v>110</v>
      </c>
      <c r="B34" s="236">
        <v>11647</v>
      </c>
      <c r="C34" s="237" t="s">
        <v>194</v>
      </c>
      <c r="D34" s="33" t="s">
        <v>193</v>
      </c>
      <c r="E34" s="237" t="s">
        <v>46</v>
      </c>
      <c r="F34" s="237" t="s">
        <v>174</v>
      </c>
      <c r="G34" s="33"/>
      <c r="H34" s="33"/>
      <c r="I34" s="33"/>
      <c r="J34" s="33"/>
      <c r="K34" s="33"/>
      <c r="L34" s="33"/>
      <c r="M34" s="33"/>
      <c r="N34" s="33"/>
      <c r="O34" s="75"/>
      <c r="P34" s="33"/>
      <c r="Q34" s="62"/>
      <c r="R34" s="62"/>
      <c r="S34" s="33"/>
      <c r="T34" s="33"/>
      <c r="U34" s="33"/>
      <c r="V34" s="33"/>
      <c r="W34" s="279"/>
      <c r="X34" s="33"/>
      <c r="Y34" s="33"/>
      <c r="Z34" s="33"/>
      <c r="AA34" s="33"/>
      <c r="AB34" s="33"/>
      <c r="AC34" s="33"/>
      <c r="AD34" s="33"/>
      <c r="AE34" s="62">
        <v>1</v>
      </c>
      <c r="AF34" s="33"/>
      <c r="AG34" s="33"/>
      <c r="AH34" s="106"/>
      <c r="AI34" s="107"/>
      <c r="AJ34" s="107"/>
      <c r="AK34" s="35"/>
      <c r="AL34" s="282"/>
      <c r="AM34" s="286"/>
      <c r="AN34" s="289" t="s">
        <v>176</v>
      </c>
    </row>
  </sheetData>
  <autoFilter ref="AO1:AO31" xr:uid="{00000000-0001-0000-1100-000000000000}"/>
  <sortState xmlns:xlrd2="http://schemas.microsoft.com/office/spreadsheetml/2017/richdata2" ref="A5:Q30">
    <sortCondition ref="P5:P30"/>
  </sortState>
  <phoneticPr fontId="12" type="noConversion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48F77-6F8C-7C41-B0BB-2378FF73FCF4}">
  <sheetPr>
    <tabColor rgb="FF00B050"/>
    <pageSetUpPr fitToPage="1"/>
  </sheetPr>
  <dimension ref="A1:Q31"/>
  <sheetViews>
    <sheetView topLeftCell="A6" zoomScale="80" zoomScaleNormal="80" workbookViewId="0">
      <selection activeCell="V24" sqref="V24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1" max="16" width="10.6640625" style="76"/>
    <col min="17" max="17" width="0" style="76" hidden="1" customWidth="1"/>
  </cols>
  <sheetData>
    <row r="1" spans="1:17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  <c r="Q1" s="4"/>
    </row>
    <row r="2" spans="1:17" ht="29" thickBot="1" x14ac:dyDescent="0.25">
      <c r="A2" s="136" t="s">
        <v>0</v>
      </c>
      <c r="B2" s="9"/>
      <c r="C2" s="166" t="s">
        <v>81</v>
      </c>
      <c r="D2" s="88"/>
      <c r="E2" s="137"/>
      <c r="F2" s="8" t="s">
        <v>1</v>
      </c>
      <c r="G2" s="9">
        <v>16</v>
      </c>
      <c r="H2" s="9"/>
      <c r="I2" s="10" t="s">
        <v>2</v>
      </c>
      <c r="J2" s="201">
        <v>45473</v>
      </c>
      <c r="K2" s="138"/>
      <c r="L2" s="11" t="s">
        <v>173</v>
      </c>
      <c r="M2" s="11"/>
      <c r="N2" s="11"/>
      <c r="O2" s="11"/>
      <c r="P2" s="12"/>
      <c r="Q2" s="12"/>
    </row>
    <row r="3" spans="1:17" ht="43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  <c r="Q3" s="18" t="s">
        <v>98</v>
      </c>
    </row>
    <row r="4" spans="1:17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0.45833333333333331</v>
      </c>
      <c r="L4" s="145"/>
      <c r="M4" s="145"/>
      <c r="N4" s="146"/>
      <c r="O4" s="145"/>
      <c r="P4" s="146"/>
      <c r="Q4" s="19"/>
    </row>
    <row r="5" spans="1:17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  <c r="Q5" s="27"/>
    </row>
    <row r="6" spans="1:17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>
        <f>G6</f>
        <v>0.98450000000000004</v>
      </c>
      <c r="K6" s="64">
        <v>0.45833333333333331</v>
      </c>
      <c r="L6" s="64">
        <v>0.71947916666666667</v>
      </c>
      <c r="M6" s="65">
        <f t="shared" ref="M6:M30" si="0">IF(L6="","",L6-K6)</f>
        <v>0.26114583333333335</v>
      </c>
      <c r="N6" s="72">
        <f t="shared" ref="N6:N30" si="1">IF(L6="","",SUM((HOUR(M6)*3600))+(MINUTE(M6)*60)+(SECOND(M6)))</f>
        <v>22563</v>
      </c>
      <c r="O6" s="26">
        <f t="shared" ref="O6:O30" si="2">IF(J6="","",N6*J6)</f>
        <v>22213.273499999999</v>
      </c>
      <c r="P6" s="27">
        <v>1</v>
      </c>
      <c r="Q6" s="27"/>
    </row>
    <row r="7" spans="1:17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/>
      <c r="K7" s="64"/>
      <c r="L7" s="64"/>
      <c r="M7" s="65" t="str">
        <f t="shared" si="0"/>
        <v/>
      </c>
      <c r="N7" s="72" t="str">
        <f t="shared" si="1"/>
        <v/>
      </c>
      <c r="O7" s="26" t="str">
        <f t="shared" si="2"/>
        <v/>
      </c>
      <c r="P7" s="27"/>
      <c r="Q7" s="27"/>
    </row>
    <row r="8" spans="1:17" ht="25" customHeight="1" x14ac:dyDescent="0.2">
      <c r="A8" s="165">
        <v>2019</v>
      </c>
      <c r="B8" s="158">
        <v>5895</v>
      </c>
      <c r="C8" s="166" t="s">
        <v>81</v>
      </c>
      <c r="D8" s="167" t="s">
        <v>82</v>
      </c>
      <c r="E8" s="161" t="s">
        <v>105</v>
      </c>
      <c r="F8" s="162" t="s">
        <v>24</v>
      </c>
      <c r="G8" s="163">
        <v>0.98880000000000001</v>
      </c>
      <c r="H8" s="163">
        <v>0.95309999999999995</v>
      </c>
      <c r="I8" s="163">
        <v>0.9798</v>
      </c>
      <c r="J8" s="164">
        <f>G8</f>
        <v>0.98880000000000001</v>
      </c>
      <c r="K8" s="64">
        <v>0.45833333333333331</v>
      </c>
      <c r="L8" s="64">
        <v>0.74609953703703702</v>
      </c>
      <c r="M8" s="65">
        <f t="shared" si="0"/>
        <v>0.2877662037037037</v>
      </c>
      <c r="N8" s="72">
        <f t="shared" si="1"/>
        <v>24863</v>
      </c>
      <c r="O8" s="26">
        <f t="shared" si="2"/>
        <v>24584.5344</v>
      </c>
      <c r="P8" s="27">
        <v>4</v>
      </c>
      <c r="Q8" s="27"/>
    </row>
    <row r="9" spans="1:17" ht="25" customHeight="1" thickBot="1" x14ac:dyDescent="0.25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>
        <f>G9</f>
        <v>0.98540000000000005</v>
      </c>
      <c r="K9" s="64">
        <v>0.45833333333333331</v>
      </c>
      <c r="L9" s="64"/>
      <c r="M9" s="65" t="str">
        <f t="shared" si="0"/>
        <v/>
      </c>
      <c r="N9" s="72" t="str">
        <f t="shared" si="1"/>
        <v/>
      </c>
      <c r="O9" s="26" t="e">
        <f t="shared" si="2"/>
        <v>#VALUE!</v>
      </c>
      <c r="P9" s="27" t="s">
        <v>130</v>
      </c>
      <c r="Q9" s="47"/>
    </row>
    <row r="10" spans="1:17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/>
      <c r="Q10" s="27"/>
    </row>
    <row r="11" spans="1:17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  <c r="Q11" s="27"/>
    </row>
    <row r="12" spans="1:17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/>
      <c r="K12" s="64"/>
      <c r="L12" s="64"/>
      <c r="M12" s="65" t="str">
        <f t="shared" si="0"/>
        <v/>
      </c>
      <c r="N12" s="72" t="str">
        <f t="shared" si="1"/>
        <v/>
      </c>
      <c r="O12" s="26" t="str">
        <f t="shared" si="2"/>
        <v/>
      </c>
      <c r="P12" s="27"/>
      <c r="Q12" s="27"/>
    </row>
    <row r="13" spans="1:17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/>
      <c r="K13" s="64"/>
      <c r="L13" s="64"/>
      <c r="M13" s="65" t="str">
        <f t="shared" si="0"/>
        <v/>
      </c>
      <c r="N13" s="72" t="str">
        <f t="shared" si="1"/>
        <v/>
      </c>
      <c r="O13" s="26" t="str">
        <f t="shared" si="2"/>
        <v/>
      </c>
      <c r="P13" s="27"/>
      <c r="Q13" s="27"/>
    </row>
    <row r="14" spans="1:17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/>
      <c r="K14" s="64"/>
      <c r="L14" s="64"/>
      <c r="M14" s="65" t="str">
        <f t="shared" si="0"/>
        <v/>
      </c>
      <c r="N14" s="72" t="str">
        <f t="shared" si="1"/>
        <v/>
      </c>
      <c r="O14" s="26" t="str">
        <f t="shared" si="2"/>
        <v/>
      </c>
      <c r="P14" s="27"/>
      <c r="Q14" s="27"/>
    </row>
    <row r="15" spans="1:17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  <c r="Q15" s="27"/>
    </row>
    <row r="16" spans="1:17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  <c r="Q16" s="27"/>
    </row>
    <row r="17" spans="1:17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  <c r="Q17" s="27"/>
    </row>
    <row r="18" spans="1:17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1.0587</v>
      </c>
      <c r="H18" s="25">
        <v>1.0217000000000001</v>
      </c>
      <c r="I18" s="25">
        <v>1.0434000000000001</v>
      </c>
      <c r="J18" s="164">
        <f>H18</f>
        <v>1.0217000000000001</v>
      </c>
      <c r="K18" s="64">
        <v>0.45833333333333331</v>
      </c>
      <c r="L18" s="64">
        <v>0.71996527777777775</v>
      </c>
      <c r="M18" s="65">
        <f t="shared" si="0"/>
        <v>0.26163194444444443</v>
      </c>
      <c r="N18" s="72">
        <f t="shared" si="1"/>
        <v>22605</v>
      </c>
      <c r="O18" s="26">
        <f t="shared" si="2"/>
        <v>23095.5285</v>
      </c>
      <c r="P18" s="27">
        <v>2</v>
      </c>
      <c r="Q18" s="27"/>
    </row>
    <row r="19" spans="1:17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  <c r="Q19" s="27"/>
    </row>
    <row r="20" spans="1:17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  <c r="Q20" s="27"/>
    </row>
    <row r="21" spans="1:17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  <c r="Q21" s="27"/>
    </row>
    <row r="22" spans="1:17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  <c r="Q22" s="27"/>
    </row>
    <row r="23" spans="1:17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  <c r="Q23" s="74"/>
    </row>
    <row r="24" spans="1:17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/>
      <c r="K24" s="64"/>
      <c r="L24" s="64"/>
      <c r="M24" s="65" t="str">
        <f t="shared" si="0"/>
        <v/>
      </c>
      <c r="N24" s="72" t="str">
        <f t="shared" si="1"/>
        <v/>
      </c>
      <c r="O24" s="26" t="str">
        <f t="shared" si="2"/>
        <v/>
      </c>
      <c r="P24" s="27"/>
      <c r="Q24" s="74"/>
    </row>
    <row r="25" spans="1:17" ht="25" customHeight="1" x14ac:dyDescent="0.2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1.0787</v>
      </c>
      <c r="H25" s="154">
        <v>1.0295000000000001</v>
      </c>
      <c r="I25" s="154">
        <v>1.0723</v>
      </c>
      <c r="J25" s="164"/>
      <c r="K25" s="64"/>
      <c r="L25" s="64"/>
      <c r="M25" s="65" t="str">
        <f t="shared" si="0"/>
        <v/>
      </c>
      <c r="N25" s="72" t="str">
        <f t="shared" si="1"/>
        <v/>
      </c>
      <c r="O25" s="26" t="str">
        <f t="shared" si="2"/>
        <v/>
      </c>
      <c r="P25" s="27"/>
      <c r="Q25" s="74"/>
    </row>
    <row r="26" spans="1:17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>
        <f>H26</f>
        <v>0.90190000000000003</v>
      </c>
      <c r="K26" s="64">
        <v>0.45833333333333331</v>
      </c>
      <c r="L26" s="64"/>
      <c r="M26" s="65" t="str">
        <f t="shared" si="0"/>
        <v/>
      </c>
      <c r="N26" s="72" t="str">
        <f t="shared" si="1"/>
        <v/>
      </c>
      <c r="O26" s="26" t="e">
        <f t="shared" si="2"/>
        <v>#VALUE!</v>
      </c>
      <c r="P26" s="27" t="s">
        <v>130</v>
      </c>
      <c r="Q26" s="79"/>
    </row>
    <row r="27" spans="1:17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9" t="str">
        <f t="shared" si="0"/>
        <v/>
      </c>
      <c r="N27" s="72" t="str">
        <f t="shared" si="1"/>
        <v/>
      </c>
      <c r="O27" s="210" t="str">
        <f t="shared" si="2"/>
        <v/>
      </c>
      <c r="P27" s="27"/>
      <c r="Q27" s="83"/>
    </row>
    <row r="28" spans="1:17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16">
        <v>1.131</v>
      </c>
      <c r="H28" s="216">
        <v>1.0740000000000001</v>
      </c>
      <c r="I28" s="216">
        <v>1.1221000000000001</v>
      </c>
      <c r="J28" s="164"/>
      <c r="K28" s="64"/>
      <c r="L28" s="64"/>
      <c r="M28" s="65" t="str">
        <f t="shared" si="0"/>
        <v/>
      </c>
      <c r="N28" s="72" t="str">
        <f t="shared" si="1"/>
        <v/>
      </c>
      <c r="O28" s="26" t="str">
        <f t="shared" si="2"/>
        <v/>
      </c>
      <c r="P28" s="27"/>
      <c r="Q28" s="83"/>
    </row>
    <row r="29" spans="1:17" ht="25" customHeight="1" x14ac:dyDescent="0.2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216">
        <v>1.0685</v>
      </c>
      <c r="H29" s="216">
        <v>1.0284</v>
      </c>
      <c r="I29" s="216">
        <v>1.0550999999999999</v>
      </c>
      <c r="J29" s="164"/>
      <c r="K29" s="64"/>
      <c r="L29" s="64"/>
      <c r="M29" s="65" t="str">
        <f t="shared" si="0"/>
        <v/>
      </c>
      <c r="N29" s="72" t="str">
        <f t="shared" si="1"/>
        <v/>
      </c>
      <c r="O29" s="26" t="str">
        <f t="shared" si="2"/>
        <v/>
      </c>
      <c r="P29" s="27"/>
      <c r="Q29" s="83"/>
    </row>
    <row r="30" spans="1:17" ht="25" customHeight="1" x14ac:dyDescent="0.2">
      <c r="A30" s="235" t="s">
        <v>110</v>
      </c>
      <c r="B30" s="236">
        <v>10779</v>
      </c>
      <c r="C30" s="237" t="s">
        <v>169</v>
      </c>
      <c r="D30" s="236">
        <v>46662305</v>
      </c>
      <c r="E30" s="237" t="s">
        <v>85</v>
      </c>
      <c r="F30" s="237" t="s">
        <v>170</v>
      </c>
      <c r="G30" s="238">
        <v>1.0879000000000001</v>
      </c>
      <c r="H30" s="238">
        <v>1.0521</v>
      </c>
      <c r="I30" s="238">
        <v>1.0674999999999999</v>
      </c>
      <c r="J30" s="164"/>
      <c r="K30" s="64"/>
      <c r="L30" s="64"/>
      <c r="M30" s="65" t="str">
        <f t="shared" si="0"/>
        <v/>
      </c>
      <c r="N30" s="72" t="str">
        <f t="shared" si="1"/>
        <v/>
      </c>
      <c r="O30" s="26" t="str">
        <f t="shared" si="2"/>
        <v/>
      </c>
      <c r="P30" s="27"/>
    </row>
    <row r="31" spans="1:17" ht="25" customHeight="1" x14ac:dyDescent="0.2">
      <c r="A31" s="235" t="s">
        <v>110</v>
      </c>
      <c r="B31" s="236">
        <v>11647</v>
      </c>
      <c r="C31" s="33"/>
      <c r="D31" s="33"/>
      <c r="E31" s="237" t="s">
        <v>46</v>
      </c>
      <c r="F31" s="237" t="s">
        <v>174</v>
      </c>
      <c r="G31" s="238">
        <v>1.1263000000000001</v>
      </c>
      <c r="H31" s="238"/>
      <c r="I31" s="238"/>
      <c r="J31" s="164">
        <f>G31</f>
        <v>1.1263000000000001</v>
      </c>
      <c r="K31" s="64">
        <v>0.45833333333333331</v>
      </c>
      <c r="L31" s="64">
        <v>0.69722222222222219</v>
      </c>
      <c r="M31" s="65">
        <f t="shared" ref="M31" si="3">IF(L31="","",L31-K31)</f>
        <v>0.23888888888888887</v>
      </c>
      <c r="N31" s="72">
        <f t="shared" ref="N31" si="4">IF(L31="","",SUM((HOUR(M31)*3600))+(MINUTE(M31)*60)+(SECOND(M31)))</f>
        <v>20640</v>
      </c>
      <c r="O31" s="26">
        <f t="shared" ref="O31" si="5">IF(J31="","",N31*J31)</f>
        <v>23246.832000000002</v>
      </c>
      <c r="P31" s="27">
        <v>3</v>
      </c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98302-8153-CD47-903A-500DC30BA191}">
  <sheetPr>
    <tabColor rgb="FF00B050"/>
    <pageSetUpPr fitToPage="1"/>
  </sheetPr>
  <dimension ref="A1:P31"/>
  <sheetViews>
    <sheetView topLeftCell="A5" zoomScaleNormal="100" workbookViewId="0">
      <selection activeCell="F31" sqref="F31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6" max="16" width="10.6640625" style="76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9"/>
      <c r="C2" s="239" t="s">
        <v>189</v>
      </c>
      <c r="D2" s="88"/>
      <c r="E2" s="137"/>
      <c r="F2" s="8" t="s">
        <v>1</v>
      </c>
      <c r="G2" s="9" t="s">
        <v>188</v>
      </c>
      <c r="H2" s="9"/>
      <c r="I2" s="10" t="s">
        <v>2</v>
      </c>
      <c r="J2" s="275">
        <v>0.75583333333333336</v>
      </c>
      <c r="K2" s="138"/>
      <c r="L2" s="11" t="s">
        <v>171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/>
      <c r="K6" s="64"/>
      <c r="L6" s="64"/>
      <c r="M6" s="65" t="str">
        <f t="shared" ref="M6:M30" si="0">IF(L6="","",L6-K6)</f>
        <v/>
      </c>
      <c r="N6" s="72" t="str">
        <f t="shared" ref="N6:N30" si="1">IF(L6="","",SUM((HOUR(M6)*3600))+(MINUTE(M6)*60)+(SECOND(M6)))</f>
        <v/>
      </c>
      <c r="O6" s="26" t="str">
        <f t="shared" ref="O6:O30" si="2">IF(J6="","",N6*J6)</f>
        <v/>
      </c>
      <c r="P6" s="27"/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>
        <f>I7</f>
        <v>0.97570000000000001</v>
      </c>
      <c r="K7" s="64">
        <v>0.5</v>
      </c>
      <c r="L7" s="64">
        <v>0.61699074074074078</v>
      </c>
      <c r="M7" s="65">
        <f t="shared" si="0"/>
        <v>0.11699074074074078</v>
      </c>
      <c r="N7" s="72">
        <f t="shared" si="1"/>
        <v>10108</v>
      </c>
      <c r="O7" s="26">
        <f t="shared" si="2"/>
        <v>9862.3755999999994</v>
      </c>
      <c r="P7" s="27">
        <v>2</v>
      </c>
    </row>
    <row r="8" spans="1:16" ht="25" customHeight="1" x14ac:dyDescent="0.2">
      <c r="A8" s="165" t="s">
        <v>176</v>
      </c>
      <c r="B8" s="158" t="s">
        <v>176</v>
      </c>
      <c r="C8" s="166" t="s">
        <v>81</v>
      </c>
      <c r="D8" s="167" t="s">
        <v>82</v>
      </c>
      <c r="E8" s="162" t="s">
        <v>175</v>
      </c>
      <c r="F8" s="162" t="s">
        <v>24</v>
      </c>
      <c r="G8" s="154">
        <v>1.0565</v>
      </c>
      <c r="H8" s="154">
        <v>1.0092000000000001</v>
      </c>
      <c r="I8" s="154">
        <v>1.0475000000000001</v>
      </c>
      <c r="J8" s="164"/>
      <c r="K8" s="64"/>
      <c r="L8" s="64"/>
      <c r="M8" s="65" t="str">
        <f t="shared" si="0"/>
        <v/>
      </c>
      <c r="N8" s="72" t="str">
        <f t="shared" si="1"/>
        <v/>
      </c>
      <c r="O8" s="26" t="str">
        <f t="shared" si="2"/>
        <v/>
      </c>
      <c r="P8" s="27"/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>
        <f>I9</f>
        <v>0.96609999999999996</v>
      </c>
      <c r="K9" s="64">
        <v>0.5</v>
      </c>
      <c r="L9" s="64">
        <v>0.62006944444444445</v>
      </c>
      <c r="M9" s="65">
        <f t="shared" si="0"/>
        <v>0.12006944444444445</v>
      </c>
      <c r="N9" s="72">
        <f t="shared" si="1"/>
        <v>10374</v>
      </c>
      <c r="O9" s="26">
        <f t="shared" si="2"/>
        <v>10022.321399999999</v>
      </c>
      <c r="P9" s="27">
        <v>3</v>
      </c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/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/>
      <c r="K12" s="64"/>
      <c r="L12" s="64"/>
      <c r="M12" s="65" t="str">
        <f t="shared" si="0"/>
        <v/>
      </c>
      <c r="N12" s="72" t="str">
        <f t="shared" si="1"/>
        <v/>
      </c>
      <c r="O12" s="26" t="str">
        <f t="shared" si="2"/>
        <v/>
      </c>
      <c r="P12" s="27"/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/>
      <c r="K13" s="64"/>
      <c r="L13" s="64"/>
      <c r="M13" s="65" t="str">
        <f t="shared" si="0"/>
        <v/>
      </c>
      <c r="N13" s="72" t="str">
        <f t="shared" si="1"/>
        <v/>
      </c>
      <c r="O13" s="26" t="str">
        <f t="shared" si="2"/>
        <v/>
      </c>
      <c r="P13" s="27"/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/>
      <c r="K14" s="64"/>
      <c r="L14" s="64"/>
      <c r="M14" s="65" t="str">
        <f t="shared" si="0"/>
        <v/>
      </c>
      <c r="N14" s="72" t="str">
        <f t="shared" si="1"/>
        <v/>
      </c>
      <c r="O14" s="26" t="str">
        <f t="shared" si="2"/>
        <v/>
      </c>
      <c r="P14" s="27"/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</row>
    <row r="17" spans="1:16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</row>
    <row r="18" spans="1:16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164"/>
      <c r="K18" s="64"/>
      <c r="L18" s="64"/>
      <c r="M18" s="65" t="str">
        <f t="shared" si="0"/>
        <v/>
      </c>
      <c r="N18" s="72" t="str">
        <f t="shared" si="1"/>
        <v/>
      </c>
      <c r="O18" s="26" t="str">
        <f t="shared" si="2"/>
        <v/>
      </c>
      <c r="P18" s="27"/>
    </row>
    <row r="19" spans="1:16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</row>
    <row r="20" spans="1:16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</row>
    <row r="21" spans="1:16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</row>
    <row r="22" spans="1:16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</row>
    <row r="23" spans="1:16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</row>
    <row r="24" spans="1:16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/>
      <c r="K24" s="64"/>
      <c r="L24" s="64"/>
      <c r="M24" s="65" t="str">
        <f t="shared" si="0"/>
        <v/>
      </c>
      <c r="N24" s="72" t="str">
        <f t="shared" si="1"/>
        <v/>
      </c>
      <c r="O24" s="26" t="str">
        <f t="shared" si="2"/>
        <v/>
      </c>
      <c r="P24" s="27"/>
    </row>
    <row r="25" spans="1:16" ht="25" customHeight="1" x14ac:dyDescent="0.2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1.0787</v>
      </c>
      <c r="H25" s="154">
        <v>1.0295000000000001</v>
      </c>
      <c r="I25" s="154">
        <v>1.0723</v>
      </c>
      <c r="J25" s="164">
        <f>G25</f>
        <v>1.0787</v>
      </c>
      <c r="K25" s="64">
        <v>0.5</v>
      </c>
      <c r="L25" s="64">
        <v>0.60063657407407411</v>
      </c>
      <c r="M25" s="65">
        <f t="shared" si="0"/>
        <v>0.10063657407407411</v>
      </c>
      <c r="N25" s="72">
        <f t="shared" si="1"/>
        <v>8695</v>
      </c>
      <c r="O25" s="26">
        <f t="shared" si="2"/>
        <v>9379.2965000000004</v>
      </c>
      <c r="P25" s="27">
        <v>1</v>
      </c>
    </row>
    <row r="26" spans="1:16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>
        <f>H26</f>
        <v>0.90190000000000003</v>
      </c>
      <c r="K26" s="64">
        <v>0.5</v>
      </c>
      <c r="L26" s="64">
        <v>0.63298611111111114</v>
      </c>
      <c r="M26" s="65">
        <f t="shared" si="0"/>
        <v>0.13298611111111114</v>
      </c>
      <c r="N26" s="72">
        <f t="shared" si="1"/>
        <v>11490</v>
      </c>
      <c r="O26" s="26">
        <f t="shared" si="2"/>
        <v>10362.831</v>
      </c>
      <c r="P26" s="27">
        <v>4</v>
      </c>
    </row>
    <row r="27" spans="1:16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9" t="str">
        <f t="shared" si="0"/>
        <v/>
      </c>
      <c r="N27" s="72" t="str">
        <f t="shared" si="1"/>
        <v/>
      </c>
      <c r="O27" s="210" t="str">
        <f t="shared" si="2"/>
        <v/>
      </c>
      <c r="P27" s="27"/>
    </row>
    <row r="28" spans="1:16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16">
        <v>1.131</v>
      </c>
      <c r="H28" s="216">
        <v>1.0740000000000001</v>
      </c>
      <c r="I28" s="216">
        <v>1.1221000000000001</v>
      </c>
      <c r="J28" s="164"/>
      <c r="K28" s="64"/>
      <c r="L28" s="64"/>
      <c r="M28" s="65" t="str">
        <f t="shared" si="0"/>
        <v/>
      </c>
      <c r="N28" s="72" t="str">
        <f t="shared" si="1"/>
        <v/>
      </c>
      <c r="O28" s="26" t="str">
        <f t="shared" si="2"/>
        <v/>
      </c>
      <c r="P28" s="27"/>
    </row>
    <row r="29" spans="1:16" ht="25" customHeight="1" x14ac:dyDescent="0.2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216">
        <v>1.0685</v>
      </c>
      <c r="H29" s="216">
        <v>1.0284</v>
      </c>
      <c r="I29" s="216">
        <v>1.0550999999999999</v>
      </c>
      <c r="J29" s="164"/>
      <c r="K29" s="64"/>
      <c r="L29" s="64"/>
      <c r="M29" s="65" t="str">
        <f t="shared" si="0"/>
        <v/>
      </c>
      <c r="N29" s="72" t="str">
        <f t="shared" si="1"/>
        <v/>
      </c>
      <c r="O29" s="26" t="str">
        <f t="shared" si="2"/>
        <v/>
      </c>
      <c r="P29" s="27"/>
    </row>
    <row r="30" spans="1:16" ht="25" customHeight="1" x14ac:dyDescent="0.2">
      <c r="A30" s="235" t="s">
        <v>110</v>
      </c>
      <c r="B30" s="236">
        <v>10779</v>
      </c>
      <c r="C30" s="237" t="s">
        <v>169</v>
      </c>
      <c r="D30" s="236">
        <v>46662305</v>
      </c>
      <c r="E30" s="237" t="s">
        <v>85</v>
      </c>
      <c r="F30" s="237" t="s">
        <v>170</v>
      </c>
      <c r="G30" s="238">
        <v>1.0879000000000001</v>
      </c>
      <c r="H30" s="238">
        <v>1.0521</v>
      </c>
      <c r="I30" s="238">
        <v>1.0674999999999999</v>
      </c>
      <c r="J30" s="164"/>
      <c r="K30" s="64"/>
      <c r="L30" s="64"/>
      <c r="M30" s="65" t="str">
        <f t="shared" si="0"/>
        <v/>
      </c>
      <c r="N30" s="72" t="str">
        <f t="shared" si="1"/>
        <v/>
      </c>
      <c r="O30" s="26" t="str">
        <f t="shared" si="2"/>
        <v/>
      </c>
      <c r="P30" s="27"/>
    </row>
    <row r="31" spans="1:16" ht="28" x14ac:dyDescent="0.2">
      <c r="A31" s="165" t="s">
        <v>176</v>
      </c>
      <c r="B31" s="158" t="s">
        <v>176</v>
      </c>
      <c r="C31" s="166" t="s">
        <v>81</v>
      </c>
      <c r="D31" s="167" t="s">
        <v>82</v>
      </c>
      <c r="E31" s="162" t="s">
        <v>175</v>
      </c>
      <c r="F31" s="162" t="s">
        <v>190</v>
      </c>
      <c r="G31" s="154">
        <v>1.0565</v>
      </c>
      <c r="H31" s="154">
        <v>1.0092000000000001</v>
      </c>
      <c r="I31" s="154">
        <v>1.0475000000000001</v>
      </c>
      <c r="J31" s="164">
        <f>I31</f>
        <v>1.0475000000000001</v>
      </c>
      <c r="K31" s="64">
        <v>0.5</v>
      </c>
      <c r="L31" s="64">
        <v>0.6283333333333333</v>
      </c>
      <c r="M31" s="65">
        <f t="shared" ref="M31" si="3">IF(L31="","",L31-K31)</f>
        <v>0.1283333333333333</v>
      </c>
      <c r="N31" s="72">
        <f t="shared" ref="N31" si="4">IF(L31="","",SUM((HOUR(M31)*3600))+(MINUTE(M31)*60)+(SECOND(M31)))</f>
        <v>11088</v>
      </c>
      <c r="O31" s="26">
        <f t="shared" ref="O31" si="5">IF(J31="","",N31*J31)</f>
        <v>11614.68</v>
      </c>
      <c r="P31" s="27">
        <v>5</v>
      </c>
    </row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3FC9A-1BEE-764F-9FD1-FE85FE63A93F}">
  <sheetPr>
    <tabColor rgb="FFFFFF00"/>
    <pageSetUpPr fitToPage="1"/>
  </sheetPr>
  <dimension ref="A1:P30"/>
  <sheetViews>
    <sheetView topLeftCell="A5" zoomScaleNormal="100" workbookViewId="0">
      <selection activeCell="C33" sqref="C33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6" max="16" width="10.6640625" style="37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88" t="s">
        <v>31</v>
      </c>
      <c r="C2" s="200"/>
      <c r="D2" s="88"/>
      <c r="E2" s="137"/>
      <c r="F2" s="8" t="s">
        <v>1</v>
      </c>
      <c r="G2" s="9">
        <v>6</v>
      </c>
      <c r="H2" s="9"/>
      <c r="I2" s="10" t="s">
        <v>2</v>
      </c>
      <c r="J2" s="201">
        <v>45419</v>
      </c>
      <c r="K2" s="138"/>
      <c r="L2" s="11" t="s">
        <v>167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>
        <f>G6</f>
        <v>0.98450000000000004</v>
      </c>
      <c r="K6" s="64">
        <v>0.75</v>
      </c>
      <c r="L6" s="64">
        <v>0.79690972222222223</v>
      </c>
      <c r="M6" s="65">
        <f t="shared" ref="M6:M27" si="0">IF(L6="","",L6-K6)</f>
        <v>4.6909722222222228E-2</v>
      </c>
      <c r="N6" s="72">
        <f t="shared" ref="N6:N27" si="1">IF(L6="","",SUM((HOUR(M6)*3600))+(MINUTE(M6)*60)+(SECOND(M6)))</f>
        <v>4053</v>
      </c>
      <c r="O6" s="26">
        <f t="shared" ref="O6:O27" si="2">IF(J6="","",N6*J6)</f>
        <v>3990.1785</v>
      </c>
      <c r="P6" s="27">
        <v>2</v>
      </c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>
        <f>G7</f>
        <v>0.9839</v>
      </c>
      <c r="K7" s="64">
        <v>0.75</v>
      </c>
      <c r="L7" s="64">
        <v>0.79675925925925928</v>
      </c>
      <c r="M7" s="65">
        <f t="shared" si="0"/>
        <v>4.6759259259259278E-2</v>
      </c>
      <c r="N7" s="72">
        <f t="shared" si="1"/>
        <v>4040</v>
      </c>
      <c r="O7" s="26">
        <f t="shared" si="2"/>
        <v>3974.9560000000001</v>
      </c>
      <c r="P7" s="27">
        <v>1</v>
      </c>
    </row>
    <row r="8" spans="1:16" ht="25" customHeight="1" x14ac:dyDescent="0.2">
      <c r="A8" s="165">
        <v>2019</v>
      </c>
      <c r="B8" s="158">
        <v>5895</v>
      </c>
      <c r="C8" s="166" t="s">
        <v>81</v>
      </c>
      <c r="D8" s="167" t="s">
        <v>82</v>
      </c>
      <c r="E8" s="161" t="s">
        <v>105</v>
      </c>
      <c r="F8" s="162" t="s">
        <v>24</v>
      </c>
      <c r="G8" s="163">
        <v>0.98129999999999995</v>
      </c>
      <c r="H8" s="163">
        <v>0.94740000000000002</v>
      </c>
      <c r="I8" s="163">
        <v>0.97119999999999995</v>
      </c>
      <c r="J8" s="164">
        <f>G8</f>
        <v>0.98129999999999995</v>
      </c>
      <c r="K8" s="64">
        <v>0.75</v>
      </c>
      <c r="L8" s="64">
        <v>0.79988425925925932</v>
      </c>
      <c r="M8" s="65">
        <f t="shared" si="0"/>
        <v>4.9884259259259323E-2</v>
      </c>
      <c r="N8" s="72">
        <f t="shared" si="1"/>
        <v>4310</v>
      </c>
      <c r="O8" s="26">
        <f t="shared" si="2"/>
        <v>4229.4029999999993</v>
      </c>
      <c r="P8" s="27">
        <v>6</v>
      </c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>
        <f>G9</f>
        <v>0.98540000000000005</v>
      </c>
      <c r="K9" s="64">
        <v>0.75</v>
      </c>
      <c r="L9" s="64">
        <v>0.80526620370370372</v>
      </c>
      <c r="M9" s="65">
        <f t="shared" si="0"/>
        <v>5.526620370370372E-2</v>
      </c>
      <c r="N9" s="72">
        <f t="shared" si="1"/>
        <v>4775</v>
      </c>
      <c r="O9" s="26">
        <f t="shared" si="2"/>
        <v>4705.2849999999999</v>
      </c>
      <c r="P9" s="27">
        <v>8</v>
      </c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/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>
        <f>H12</f>
        <v>0.95779999999999998</v>
      </c>
      <c r="K12" s="64">
        <v>0.75</v>
      </c>
      <c r="L12" s="64">
        <v>0.80061342592592588</v>
      </c>
      <c r="M12" s="65">
        <f t="shared" si="0"/>
        <v>5.0613425925925881E-2</v>
      </c>
      <c r="N12" s="72">
        <f t="shared" si="1"/>
        <v>4373</v>
      </c>
      <c r="O12" s="26">
        <f t="shared" si="2"/>
        <v>4188.4593999999997</v>
      </c>
      <c r="P12" s="27">
        <v>5</v>
      </c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/>
      <c r="K13" s="64" t="s">
        <v>129</v>
      </c>
      <c r="L13" s="64"/>
      <c r="M13" s="65" t="str">
        <f t="shared" si="0"/>
        <v/>
      </c>
      <c r="N13" s="72" t="str">
        <f t="shared" si="1"/>
        <v/>
      </c>
      <c r="O13" s="26" t="str">
        <f t="shared" si="2"/>
        <v/>
      </c>
      <c r="P13" s="27">
        <v>9</v>
      </c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/>
      <c r="K14" s="64"/>
      <c r="L14" s="64"/>
      <c r="M14" s="65" t="str">
        <f t="shared" si="0"/>
        <v/>
      </c>
      <c r="N14" s="72" t="str">
        <f t="shared" si="1"/>
        <v/>
      </c>
      <c r="O14" s="26" t="str">
        <f t="shared" si="2"/>
        <v/>
      </c>
      <c r="P14" s="27"/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</row>
    <row r="17" spans="1:16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</row>
    <row r="18" spans="1:16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164">
        <f>I18</f>
        <v>0.9919</v>
      </c>
      <c r="K18" s="64">
        <v>0.75</v>
      </c>
      <c r="L18" s="64">
        <v>0.796875</v>
      </c>
      <c r="M18" s="65">
        <f t="shared" si="0"/>
        <v>4.6875E-2</v>
      </c>
      <c r="N18" s="72">
        <f t="shared" si="1"/>
        <v>4050</v>
      </c>
      <c r="O18" s="26">
        <f t="shared" si="2"/>
        <v>4017.1950000000002</v>
      </c>
      <c r="P18" s="27">
        <v>3</v>
      </c>
    </row>
    <row r="19" spans="1:16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</row>
    <row r="20" spans="1:16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</row>
    <row r="21" spans="1:16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</row>
    <row r="22" spans="1:16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</row>
    <row r="23" spans="1:16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</row>
    <row r="24" spans="1:16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>
        <f>I24</f>
        <v>1.0475000000000001</v>
      </c>
      <c r="K24" s="64">
        <v>0.75</v>
      </c>
      <c r="L24" s="64">
        <v>0.80103009259259261</v>
      </c>
      <c r="M24" s="65">
        <f t="shared" si="0"/>
        <v>5.1030092592592613E-2</v>
      </c>
      <c r="N24" s="72">
        <f t="shared" si="1"/>
        <v>4409</v>
      </c>
      <c r="O24" s="26">
        <f t="shared" si="2"/>
        <v>4618.4275000000007</v>
      </c>
      <c r="P24" s="27">
        <v>7</v>
      </c>
    </row>
    <row r="25" spans="1:16" ht="25" customHeight="1" x14ac:dyDescent="0.2">
      <c r="A25" s="168">
        <v>2023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1.0810999999999999</v>
      </c>
      <c r="H25" s="154">
        <v>1.0309999999999999</v>
      </c>
      <c r="I25" s="154">
        <v>1.0727</v>
      </c>
      <c r="J25" s="164">
        <f>H25</f>
        <v>1.0309999999999999</v>
      </c>
      <c r="K25" s="64">
        <v>0.75</v>
      </c>
      <c r="L25" s="64"/>
      <c r="M25" s="65" t="str">
        <f t="shared" si="0"/>
        <v/>
      </c>
      <c r="N25" s="72" t="str">
        <f t="shared" si="1"/>
        <v/>
      </c>
      <c r="O25" s="26" t="e">
        <f t="shared" si="2"/>
        <v>#VALUE!</v>
      </c>
      <c r="P25" s="27" t="s">
        <v>130</v>
      </c>
    </row>
    <row r="26" spans="1:16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>
        <f>I26</f>
        <v>0.91620000000000001</v>
      </c>
      <c r="K26" s="64">
        <v>0.75</v>
      </c>
      <c r="L26" s="64">
        <v>0.80289351851851853</v>
      </c>
      <c r="M26" s="65">
        <f t="shared" si="0"/>
        <v>5.2893518518518534E-2</v>
      </c>
      <c r="N26" s="72">
        <f t="shared" si="1"/>
        <v>4570</v>
      </c>
      <c r="O26" s="26">
        <f t="shared" si="2"/>
        <v>4187.0339999999997</v>
      </c>
      <c r="P26" s="27">
        <v>4</v>
      </c>
    </row>
    <row r="27" spans="1:16" ht="25" customHeight="1" x14ac:dyDescent="0.2">
      <c r="A27" s="184" t="s">
        <v>119</v>
      </c>
      <c r="B27" s="191">
        <v>5400</v>
      </c>
      <c r="C27" s="192" t="s">
        <v>100</v>
      </c>
      <c r="D27" s="192"/>
      <c r="E27" s="192" t="s">
        <v>101</v>
      </c>
      <c r="F27" s="192"/>
      <c r="G27" s="193">
        <v>0.99</v>
      </c>
      <c r="H27" s="193">
        <v>0.95679999999999998</v>
      </c>
      <c r="I27" s="193">
        <v>0.97460000000000002</v>
      </c>
      <c r="J27" s="164"/>
      <c r="K27" s="64"/>
      <c r="L27" s="64"/>
      <c r="M27" s="65" t="str">
        <f t="shared" si="0"/>
        <v/>
      </c>
      <c r="N27" s="72" t="str">
        <f t="shared" si="1"/>
        <v/>
      </c>
      <c r="O27" s="26" t="str">
        <f t="shared" si="2"/>
        <v/>
      </c>
      <c r="P27" s="27"/>
    </row>
    <row r="28" spans="1:16" ht="25" customHeight="1" x14ac:dyDescent="0.2">
      <c r="A28" s="194"/>
      <c r="B28" s="191"/>
      <c r="C28" s="192"/>
      <c r="D28" s="192"/>
      <c r="E28" s="192"/>
      <c r="F28" s="192"/>
      <c r="G28" s="192"/>
      <c r="H28" s="192"/>
      <c r="I28" s="192"/>
      <c r="J28" s="195"/>
      <c r="K28" s="64"/>
      <c r="L28" s="64"/>
      <c r="M28" s="65"/>
      <c r="N28" s="72"/>
      <c r="O28" s="26"/>
      <c r="P28" s="27"/>
    </row>
    <row r="29" spans="1:16" ht="25" customHeight="1" x14ac:dyDescent="0.2">
      <c r="A29" s="194"/>
      <c r="B29" s="191"/>
      <c r="C29" s="192"/>
      <c r="D29" s="192"/>
      <c r="E29" s="192"/>
      <c r="F29" s="192"/>
      <c r="G29" s="192"/>
      <c r="H29" s="192"/>
      <c r="I29" s="192"/>
      <c r="J29" s="192"/>
      <c r="K29" s="196"/>
      <c r="L29" s="196"/>
      <c r="M29" s="196"/>
      <c r="N29" s="72"/>
      <c r="O29" s="26"/>
      <c r="P29" s="197"/>
    </row>
    <row r="30" spans="1:16" ht="25" customHeight="1" x14ac:dyDescent="0.2"/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M31"/>
  <sheetViews>
    <sheetView topLeftCell="A11" zoomScaleNormal="100" workbookViewId="0">
      <selection activeCell="O18" sqref="O18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7" max="7" width="11.33203125" customWidth="1"/>
    <col min="8" max="10" width="11.83203125" customWidth="1"/>
    <col min="11" max="11" width="8" customWidth="1"/>
  </cols>
  <sheetData>
    <row r="1" spans="1:13" ht="17" thickBot="1" x14ac:dyDescent="0.25">
      <c r="A1" s="1" t="s">
        <v>108</v>
      </c>
      <c r="B1" s="2" t="s">
        <v>64</v>
      </c>
      <c r="C1" s="2"/>
      <c r="D1" s="3"/>
      <c r="E1" s="2"/>
      <c r="F1" s="2"/>
      <c r="G1" s="2"/>
      <c r="H1" s="2"/>
      <c r="I1" s="2"/>
      <c r="J1" s="118"/>
      <c r="K1" s="118"/>
    </row>
    <row r="2" spans="1:13" ht="16" thickBot="1" x14ac:dyDescent="0.25">
      <c r="A2" s="5" t="s">
        <v>0</v>
      </c>
      <c r="B2" s="6"/>
      <c r="C2" s="6"/>
      <c r="D2" s="6"/>
      <c r="E2" s="7"/>
      <c r="F2" s="8" t="s">
        <v>103</v>
      </c>
      <c r="G2" s="76">
        <v>6</v>
      </c>
      <c r="H2" s="76">
        <v>7</v>
      </c>
      <c r="I2" s="76">
        <v>5</v>
      </c>
      <c r="J2" s="76">
        <v>7</v>
      </c>
      <c r="K2" s="202">
        <v>45413</v>
      </c>
      <c r="L2" s="119"/>
      <c r="M2" s="11" t="s">
        <v>167</v>
      </c>
    </row>
    <row r="3" spans="1:13" ht="16" thickBot="1" x14ac:dyDescent="0.25">
      <c r="A3" s="13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31" t="s">
        <v>84</v>
      </c>
      <c r="H3" s="31" t="s">
        <v>84</v>
      </c>
      <c r="I3" s="31" t="s">
        <v>84</v>
      </c>
      <c r="J3" s="31" t="s">
        <v>84</v>
      </c>
      <c r="K3" s="120"/>
      <c r="L3" s="125" t="s">
        <v>107</v>
      </c>
    </row>
    <row r="4" spans="1:13" ht="17" thickBot="1" x14ac:dyDescent="0.25">
      <c r="A4" s="141" t="s">
        <v>16</v>
      </c>
      <c r="B4" s="142"/>
      <c r="C4" s="143"/>
      <c r="D4" s="144"/>
      <c r="E4" s="145"/>
      <c r="F4" s="145"/>
      <c r="G4" s="70">
        <v>45419</v>
      </c>
      <c r="H4" s="70">
        <v>45447</v>
      </c>
      <c r="I4" s="70">
        <v>45496</v>
      </c>
      <c r="J4" s="70">
        <v>45524</v>
      </c>
      <c r="K4" s="122"/>
      <c r="L4" s="121"/>
    </row>
    <row r="5" spans="1:13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27"/>
      <c r="H5" s="27">
        <v>3</v>
      </c>
      <c r="I5" s="78"/>
      <c r="J5" s="78"/>
      <c r="K5" s="123"/>
      <c r="L5" s="125"/>
    </row>
    <row r="6" spans="1:13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27">
        <v>2</v>
      </c>
      <c r="H6" s="27" t="s">
        <v>160</v>
      </c>
      <c r="I6" s="117">
        <v>3</v>
      </c>
      <c r="J6" s="117"/>
      <c r="K6" s="205" t="e">
        <f>H6+G6</f>
        <v>#VALUE!</v>
      </c>
      <c r="L6" s="206">
        <v>0.5</v>
      </c>
    </row>
    <row r="7" spans="1:13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27">
        <v>1</v>
      </c>
      <c r="H7" s="27"/>
      <c r="I7" s="117">
        <v>1</v>
      </c>
      <c r="J7" s="117"/>
      <c r="K7" s="205"/>
      <c r="L7" s="206">
        <v>0.5</v>
      </c>
    </row>
    <row r="8" spans="1:13" ht="25" customHeight="1" x14ac:dyDescent="0.2">
      <c r="A8" s="165">
        <v>2019</v>
      </c>
      <c r="B8" s="158">
        <v>5895</v>
      </c>
      <c r="C8" s="166" t="s">
        <v>81</v>
      </c>
      <c r="D8" s="167" t="s">
        <v>82</v>
      </c>
      <c r="E8" s="161" t="s">
        <v>184</v>
      </c>
      <c r="F8" s="162" t="s">
        <v>24</v>
      </c>
      <c r="G8" s="27" t="s">
        <v>160</v>
      </c>
      <c r="H8" s="27">
        <v>5</v>
      </c>
      <c r="I8" s="117"/>
      <c r="J8" s="117"/>
      <c r="K8" s="205" t="e">
        <f>G8+H8</f>
        <v>#VALUE!</v>
      </c>
      <c r="L8" s="125"/>
    </row>
    <row r="9" spans="1:13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27">
        <v>8</v>
      </c>
      <c r="H9" s="27"/>
      <c r="I9" s="78"/>
      <c r="J9" s="78"/>
      <c r="K9" s="205"/>
      <c r="L9" s="206">
        <v>0.5</v>
      </c>
    </row>
    <row r="10" spans="1:13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27"/>
      <c r="H10" s="27"/>
      <c r="I10" s="117"/>
      <c r="J10" s="117"/>
      <c r="K10" s="198"/>
      <c r="L10" s="125"/>
    </row>
    <row r="11" spans="1:13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27"/>
      <c r="H11" s="27"/>
      <c r="I11" s="117"/>
      <c r="J11" s="117"/>
      <c r="K11" s="124"/>
      <c r="L11" s="125"/>
    </row>
    <row r="12" spans="1:13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27">
        <v>5</v>
      </c>
      <c r="H12" s="27"/>
      <c r="I12" s="117"/>
      <c r="J12" s="117"/>
      <c r="K12" s="205">
        <f>H12</f>
        <v>0</v>
      </c>
      <c r="L12" s="206">
        <v>0.5</v>
      </c>
    </row>
    <row r="13" spans="1:13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27">
        <v>9</v>
      </c>
      <c r="H13" s="27"/>
      <c r="I13" s="117"/>
      <c r="J13" s="117"/>
      <c r="K13" s="123"/>
      <c r="L13" s="125"/>
    </row>
    <row r="14" spans="1:13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7"/>
      <c r="H14" s="27"/>
      <c r="I14" s="117"/>
      <c r="J14" s="117"/>
      <c r="K14" s="123"/>
      <c r="L14" s="125"/>
    </row>
    <row r="15" spans="1:13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27"/>
      <c r="H15" s="27"/>
      <c r="I15" s="117"/>
      <c r="J15" s="117"/>
      <c r="K15" s="123"/>
      <c r="L15" s="125"/>
    </row>
    <row r="16" spans="1:13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27"/>
      <c r="H16" s="27"/>
      <c r="I16" s="117"/>
      <c r="J16" s="117"/>
      <c r="K16" s="123"/>
      <c r="L16" s="125"/>
    </row>
    <row r="17" spans="1:12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27"/>
      <c r="H17" s="27"/>
      <c r="I17" s="78"/>
      <c r="J17" s="78"/>
      <c r="K17" s="124"/>
      <c r="L17" s="125"/>
    </row>
    <row r="18" spans="1:12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27">
        <v>3</v>
      </c>
      <c r="H18" s="27">
        <v>2</v>
      </c>
      <c r="I18" s="78">
        <v>2</v>
      </c>
      <c r="J18" s="78">
        <v>2</v>
      </c>
      <c r="K18" s="205">
        <f>G18+H18+I18</f>
        <v>7</v>
      </c>
      <c r="L18" s="206">
        <v>0.5</v>
      </c>
    </row>
    <row r="19" spans="1:12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27"/>
      <c r="H19" s="27"/>
      <c r="I19" s="78"/>
      <c r="J19" s="78"/>
      <c r="K19" s="123"/>
      <c r="L19" s="125"/>
    </row>
    <row r="20" spans="1:12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27"/>
      <c r="H20" s="27"/>
      <c r="I20" s="78"/>
      <c r="J20" s="78"/>
      <c r="K20" s="123"/>
      <c r="L20" s="125"/>
    </row>
    <row r="21" spans="1:12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27"/>
      <c r="H21" s="27"/>
      <c r="I21" s="78"/>
      <c r="J21" s="78" t="s">
        <v>160</v>
      </c>
      <c r="K21" s="123"/>
      <c r="L21" s="125"/>
    </row>
    <row r="22" spans="1:12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27"/>
      <c r="H22" s="27"/>
      <c r="I22" s="78"/>
      <c r="J22" s="78"/>
      <c r="K22" s="205">
        <f>I22</f>
        <v>0</v>
      </c>
      <c r="L22" s="206">
        <v>0.5</v>
      </c>
    </row>
    <row r="23" spans="1:12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27"/>
      <c r="H23" s="27"/>
      <c r="I23" s="78"/>
      <c r="J23" s="78"/>
      <c r="K23" s="123"/>
      <c r="L23" s="125"/>
    </row>
    <row r="24" spans="1:12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27">
        <v>7</v>
      </c>
      <c r="H24" s="27">
        <v>4</v>
      </c>
      <c r="I24" s="273">
        <v>6</v>
      </c>
      <c r="J24" s="273">
        <v>4</v>
      </c>
      <c r="K24" s="205">
        <f>G24+H24+I24</f>
        <v>17</v>
      </c>
      <c r="L24" s="206">
        <v>0.5</v>
      </c>
    </row>
    <row r="25" spans="1:12" ht="25" customHeight="1" x14ac:dyDescent="0.2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27" t="s">
        <v>130</v>
      </c>
      <c r="H25" s="27">
        <v>1</v>
      </c>
      <c r="I25" s="273"/>
      <c r="J25" s="273">
        <v>1</v>
      </c>
      <c r="K25" s="123"/>
      <c r="L25" s="206">
        <v>0.5</v>
      </c>
    </row>
    <row r="26" spans="1:12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27">
        <v>4</v>
      </c>
      <c r="H26" s="27"/>
      <c r="I26" s="273">
        <v>5</v>
      </c>
      <c r="J26" s="273"/>
      <c r="K26" s="126"/>
      <c r="L26" s="206">
        <v>0.5</v>
      </c>
    </row>
    <row r="27" spans="1:12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214"/>
      <c r="H27" s="214"/>
      <c r="I27" s="230"/>
      <c r="J27" s="230"/>
      <c r="K27" s="231"/>
      <c r="L27" s="125"/>
    </row>
    <row r="28" spans="1:12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75"/>
      <c r="H28" s="66"/>
      <c r="I28" s="75"/>
      <c r="J28" s="75"/>
      <c r="K28" s="232"/>
      <c r="L28" s="232"/>
    </row>
    <row r="29" spans="1:12" ht="25" customHeight="1" x14ac:dyDescent="0.2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75"/>
      <c r="H29" s="66"/>
      <c r="I29" s="75"/>
      <c r="J29" s="75"/>
      <c r="K29" s="232"/>
      <c r="L29" s="232"/>
    </row>
    <row r="30" spans="1:12" ht="25" customHeight="1" x14ac:dyDescent="0.2">
      <c r="A30" s="235" t="s">
        <v>110</v>
      </c>
      <c r="B30" s="236">
        <v>10779</v>
      </c>
      <c r="C30" s="237" t="s">
        <v>169</v>
      </c>
      <c r="D30" s="236">
        <v>46662305</v>
      </c>
      <c r="E30" s="237" t="s">
        <v>85</v>
      </c>
      <c r="F30" s="237" t="s">
        <v>170</v>
      </c>
      <c r="G30" s="75"/>
      <c r="H30" s="75"/>
      <c r="I30" s="75">
        <v>4</v>
      </c>
      <c r="J30" s="75"/>
      <c r="K30" s="232"/>
      <c r="L30" s="232"/>
    </row>
    <row r="31" spans="1:12" ht="28" x14ac:dyDescent="0.2">
      <c r="A31" s="165" t="s">
        <v>176</v>
      </c>
      <c r="B31" s="158" t="s">
        <v>176</v>
      </c>
      <c r="C31" s="166" t="s">
        <v>81</v>
      </c>
      <c r="D31" s="167" t="s">
        <v>82</v>
      </c>
      <c r="E31" s="162" t="s">
        <v>175</v>
      </c>
      <c r="F31" s="162" t="s">
        <v>185</v>
      </c>
      <c r="G31" s="33"/>
      <c r="H31" s="33"/>
      <c r="I31" s="33"/>
      <c r="J31" s="33">
        <v>3</v>
      </c>
      <c r="K31" s="232"/>
      <c r="L31" s="232"/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53E9C-8525-5C4A-8377-4870053BB23F}">
  <sheetPr>
    <tabColor rgb="FFFFFF00"/>
    <pageSetUpPr fitToPage="1"/>
  </sheetPr>
  <dimension ref="A1:P30"/>
  <sheetViews>
    <sheetView topLeftCell="A7" zoomScaleNormal="100" workbookViewId="0">
      <selection activeCell="D35" sqref="D35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4" max="14" width="12.33203125" customWidth="1"/>
    <col min="16" max="16" width="10.6640625" style="37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9" t="s">
        <v>86</v>
      </c>
      <c r="C2" s="200"/>
      <c r="D2" s="88"/>
      <c r="E2" s="137"/>
      <c r="F2" s="8" t="s">
        <v>1</v>
      </c>
      <c r="G2" s="9">
        <v>2</v>
      </c>
      <c r="H2" s="9"/>
      <c r="I2" s="10" t="s">
        <v>2</v>
      </c>
      <c r="J2" s="201">
        <v>45426</v>
      </c>
      <c r="K2" s="138"/>
      <c r="L2" s="11" t="s">
        <v>167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>
        <f>G6</f>
        <v>0.98450000000000004</v>
      </c>
      <c r="K6" s="64">
        <v>0.75</v>
      </c>
      <c r="L6" s="64">
        <v>0.80817129629629625</v>
      </c>
      <c r="M6" s="65">
        <f t="shared" ref="M6:M27" si="0">IF(L6="","",L6-K6)</f>
        <v>5.8171296296296249E-2</v>
      </c>
      <c r="N6" s="72">
        <f t="shared" ref="N6:N27" si="1">IF(L6="","",SUM((HOUR(M6)*3600))+(MINUTE(M6)*60)+(SECOND(M6)))</f>
        <v>5026</v>
      </c>
      <c r="O6" s="26">
        <f t="shared" ref="O6:O27" si="2">IF(J6="","",N6*J6)</f>
        <v>4948.0970000000007</v>
      </c>
      <c r="P6" s="27">
        <v>2</v>
      </c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>
        <f t="shared" ref="J7:J9" si="3">G7</f>
        <v>0.9839</v>
      </c>
      <c r="K7" s="64">
        <v>0.75</v>
      </c>
      <c r="L7" s="64">
        <v>0.80913194444444436</v>
      </c>
      <c r="M7" s="65">
        <f t="shared" si="0"/>
        <v>5.9131944444444362E-2</v>
      </c>
      <c r="N7" s="72">
        <f t="shared" si="1"/>
        <v>5109</v>
      </c>
      <c r="O7" s="26">
        <f t="shared" si="2"/>
        <v>5026.7451000000001</v>
      </c>
      <c r="P7" s="27">
        <v>3</v>
      </c>
    </row>
    <row r="8" spans="1:16" ht="25" customHeight="1" x14ac:dyDescent="0.2">
      <c r="A8" s="165">
        <v>2019</v>
      </c>
      <c r="B8" s="158">
        <v>5895</v>
      </c>
      <c r="C8" s="166" t="s">
        <v>81</v>
      </c>
      <c r="D8" s="167" t="s">
        <v>82</v>
      </c>
      <c r="E8" s="161" t="s">
        <v>105</v>
      </c>
      <c r="F8" s="162" t="s">
        <v>24</v>
      </c>
      <c r="G8" s="163">
        <v>0.98129999999999995</v>
      </c>
      <c r="H8" s="163">
        <v>0.94740000000000002</v>
      </c>
      <c r="I8" s="163">
        <v>0.97119999999999995</v>
      </c>
      <c r="J8" s="164">
        <f t="shared" si="3"/>
        <v>0.98129999999999995</v>
      </c>
      <c r="K8" s="64">
        <v>0.75</v>
      </c>
      <c r="L8" s="64">
        <v>0.80653935185185188</v>
      </c>
      <c r="M8" s="65">
        <f t="shared" si="0"/>
        <v>5.6539351851851882E-2</v>
      </c>
      <c r="N8" s="72">
        <f t="shared" si="1"/>
        <v>4885</v>
      </c>
      <c r="O8" s="26">
        <f t="shared" si="2"/>
        <v>4793.6504999999997</v>
      </c>
      <c r="P8" s="27">
        <v>1</v>
      </c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>
        <f t="shared" si="3"/>
        <v>0.98540000000000005</v>
      </c>
      <c r="K9" s="64">
        <v>0.75</v>
      </c>
      <c r="L9" s="64">
        <v>0.81887731481481474</v>
      </c>
      <c r="M9" s="65">
        <f t="shared" si="0"/>
        <v>6.8877314814814738E-2</v>
      </c>
      <c r="N9" s="72">
        <f t="shared" si="1"/>
        <v>5951</v>
      </c>
      <c r="O9" s="26">
        <f t="shared" si="2"/>
        <v>5864.1154000000006</v>
      </c>
      <c r="P9" s="27">
        <v>7</v>
      </c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/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>
        <f>H12</f>
        <v>0.95779999999999998</v>
      </c>
      <c r="K12" s="64">
        <v>0.75</v>
      </c>
      <c r="L12" s="64">
        <v>0.81402777777777768</v>
      </c>
      <c r="M12" s="65">
        <f t="shared" si="0"/>
        <v>6.4027777777777684E-2</v>
      </c>
      <c r="N12" s="72">
        <f t="shared" si="1"/>
        <v>5532</v>
      </c>
      <c r="O12" s="26">
        <f t="shared" si="2"/>
        <v>5298.5496000000003</v>
      </c>
      <c r="P12" s="27">
        <v>6</v>
      </c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>
        <f>H13</f>
        <v>0.91930000000000001</v>
      </c>
      <c r="K13" s="64">
        <v>0.75</v>
      </c>
      <c r="L13" s="64"/>
      <c r="M13" s="65" t="str">
        <f t="shared" si="0"/>
        <v/>
      </c>
      <c r="N13" s="72" t="str">
        <f t="shared" si="1"/>
        <v/>
      </c>
      <c r="O13" s="26" t="e">
        <f t="shared" si="2"/>
        <v>#VALUE!</v>
      </c>
      <c r="P13" s="27" t="s">
        <v>130</v>
      </c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/>
      <c r="K14" s="64"/>
      <c r="L14" s="64"/>
      <c r="M14" s="65" t="str">
        <f t="shared" si="0"/>
        <v/>
      </c>
      <c r="N14" s="72" t="str">
        <f t="shared" si="1"/>
        <v/>
      </c>
      <c r="O14" s="26" t="str">
        <f t="shared" si="2"/>
        <v/>
      </c>
      <c r="P14" s="27"/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</row>
    <row r="17" spans="1:16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</row>
    <row r="18" spans="1:16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164">
        <f>G18</f>
        <v>1.0489999999999999</v>
      </c>
      <c r="K18" s="64">
        <v>0.75</v>
      </c>
      <c r="L18" s="64">
        <v>0.80656250000000007</v>
      </c>
      <c r="M18" s="65">
        <f t="shared" si="0"/>
        <v>5.6562500000000071E-2</v>
      </c>
      <c r="N18" s="72">
        <f t="shared" si="1"/>
        <v>4887</v>
      </c>
      <c r="O18" s="26">
        <f t="shared" si="2"/>
        <v>5126.4629999999997</v>
      </c>
      <c r="P18" s="27">
        <v>5</v>
      </c>
    </row>
    <row r="19" spans="1:16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</row>
    <row r="20" spans="1:16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</row>
    <row r="21" spans="1:16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</row>
    <row r="22" spans="1:16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</row>
    <row r="23" spans="1:16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</row>
    <row r="24" spans="1:16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>
        <f>I24</f>
        <v>1.0475000000000001</v>
      </c>
      <c r="K24" s="64">
        <v>0.75</v>
      </c>
      <c r="L24" s="64">
        <v>0.81922453703703713</v>
      </c>
      <c r="M24" s="65">
        <f t="shared" si="0"/>
        <v>6.9224537037037126E-2</v>
      </c>
      <c r="N24" s="72">
        <f t="shared" si="1"/>
        <v>5981</v>
      </c>
      <c r="O24" s="26">
        <f t="shared" si="2"/>
        <v>6265.0975000000008</v>
      </c>
      <c r="P24" s="27">
        <v>8</v>
      </c>
    </row>
    <row r="25" spans="1:16" ht="25" customHeight="1" x14ac:dyDescent="0.2">
      <c r="A25" s="168">
        <v>2023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1.0810999999999999</v>
      </c>
      <c r="H25" s="154">
        <v>1.0309999999999999</v>
      </c>
      <c r="I25" s="154">
        <v>1.0727</v>
      </c>
      <c r="J25" s="164" t="s">
        <v>129</v>
      </c>
      <c r="K25" s="64"/>
      <c r="L25" s="64"/>
      <c r="M25" s="65" t="str">
        <f t="shared" si="0"/>
        <v/>
      </c>
      <c r="N25" s="72" t="str">
        <f t="shared" si="1"/>
        <v/>
      </c>
      <c r="O25" s="26" t="e">
        <f t="shared" si="2"/>
        <v>#VALUE!</v>
      </c>
      <c r="P25" s="27">
        <v>9</v>
      </c>
    </row>
    <row r="26" spans="1:16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>
        <f>G26</f>
        <v>0.92600000000000005</v>
      </c>
      <c r="K26" s="64">
        <v>0.75</v>
      </c>
      <c r="L26" s="64">
        <v>0.81373842592592593</v>
      </c>
      <c r="M26" s="65">
        <f t="shared" si="0"/>
        <v>6.3738425925925934E-2</v>
      </c>
      <c r="N26" s="72">
        <f t="shared" si="1"/>
        <v>5507</v>
      </c>
      <c r="O26" s="26">
        <f t="shared" si="2"/>
        <v>5099.482</v>
      </c>
      <c r="P26" s="27">
        <v>4</v>
      </c>
    </row>
    <row r="27" spans="1:16" ht="25" customHeight="1" x14ac:dyDescent="0.2">
      <c r="A27" s="184" t="s">
        <v>119</v>
      </c>
      <c r="B27" s="191">
        <v>5400</v>
      </c>
      <c r="C27" s="192" t="s">
        <v>100</v>
      </c>
      <c r="D27" s="192"/>
      <c r="E27" s="192" t="s">
        <v>101</v>
      </c>
      <c r="F27" s="192"/>
      <c r="G27" s="193">
        <v>0.99</v>
      </c>
      <c r="H27" s="193">
        <v>0.95679999999999998</v>
      </c>
      <c r="I27" s="193">
        <v>0.97460000000000002</v>
      </c>
      <c r="J27" s="164"/>
      <c r="K27" s="64"/>
      <c r="L27" s="64"/>
      <c r="M27" s="65" t="str">
        <f t="shared" si="0"/>
        <v/>
      </c>
      <c r="N27" s="72" t="str">
        <f t="shared" si="1"/>
        <v/>
      </c>
      <c r="O27" s="26" t="str">
        <f t="shared" si="2"/>
        <v/>
      </c>
      <c r="P27" s="27"/>
    </row>
    <row r="28" spans="1:16" ht="25" customHeight="1" x14ac:dyDescent="0.2">
      <c r="A28" s="194"/>
      <c r="B28" s="191"/>
      <c r="C28" s="192"/>
      <c r="D28" s="192"/>
      <c r="E28" s="192"/>
      <c r="F28" s="192"/>
      <c r="G28" s="192"/>
      <c r="H28" s="192"/>
      <c r="I28" s="192"/>
      <c r="J28" s="195"/>
      <c r="K28" s="64"/>
      <c r="L28" s="64"/>
      <c r="M28" s="65"/>
      <c r="N28" s="72"/>
      <c r="O28" s="26"/>
      <c r="P28" s="27"/>
    </row>
    <row r="29" spans="1:16" ht="25" customHeight="1" x14ac:dyDescent="0.2">
      <c r="A29" s="194"/>
      <c r="B29" s="191"/>
      <c r="C29" s="192"/>
      <c r="D29" s="192"/>
      <c r="E29" s="192"/>
      <c r="F29" s="192"/>
      <c r="G29" s="192"/>
      <c r="H29" s="192"/>
      <c r="I29" s="192"/>
      <c r="J29" s="192"/>
      <c r="K29" s="196"/>
      <c r="L29" s="196"/>
      <c r="M29" s="196"/>
      <c r="N29" s="72"/>
      <c r="O29" s="26"/>
      <c r="P29" s="197"/>
    </row>
    <row r="30" spans="1:16" ht="25" customHeight="1" x14ac:dyDescent="0.2"/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A7EDB-B035-884C-99FD-8B276B684094}">
  <sheetPr>
    <tabColor rgb="FFFFFF00"/>
    <pageSetUpPr fitToPage="1"/>
  </sheetPr>
  <dimension ref="A1:P30"/>
  <sheetViews>
    <sheetView topLeftCell="A8" zoomScaleNormal="100" workbookViewId="0">
      <selection activeCell="D35" sqref="D35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6" max="16" width="10.6640625" style="37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9"/>
      <c r="C2" s="200" t="s">
        <v>34</v>
      </c>
      <c r="D2" s="88"/>
      <c r="E2" s="137"/>
      <c r="F2" s="8" t="s">
        <v>1</v>
      </c>
      <c r="G2" s="9"/>
      <c r="H2" s="9"/>
      <c r="I2" s="10" t="s">
        <v>2</v>
      </c>
      <c r="J2" s="201">
        <v>45433</v>
      </c>
      <c r="K2" s="138"/>
      <c r="L2" s="11" t="s">
        <v>167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219">
        <v>0.98450000000000004</v>
      </c>
      <c r="H6" s="163">
        <v>0.95030000000000003</v>
      </c>
      <c r="I6" s="163">
        <v>0.97599999999999998</v>
      </c>
      <c r="J6" s="164">
        <f>G6</f>
        <v>0.98450000000000004</v>
      </c>
      <c r="K6" s="64">
        <v>0.75</v>
      </c>
      <c r="L6" s="64">
        <v>0.79903935185185182</v>
      </c>
      <c r="M6" s="65">
        <f t="shared" ref="M6:M27" si="0">IF(L6="","",L6-K6)</f>
        <v>4.903935185185182E-2</v>
      </c>
      <c r="N6" s="72">
        <f t="shared" ref="N6:N27" si="1">IF(L6="","",SUM((HOUR(M6)*3600))+(MINUTE(M6)*60)+(SECOND(M6)))</f>
        <v>4237</v>
      </c>
      <c r="O6" s="26">
        <f t="shared" ref="O6:O27" si="2">IF(J6="","",N6*J6)</f>
        <v>4171.3265000000001</v>
      </c>
      <c r="P6" s="27">
        <v>6</v>
      </c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219">
        <v>0.9839</v>
      </c>
      <c r="H7" s="163">
        <v>0.95079999999999998</v>
      </c>
      <c r="I7" s="163">
        <v>0.97570000000000001</v>
      </c>
      <c r="J7" s="164">
        <f>G7</f>
        <v>0.9839</v>
      </c>
      <c r="K7" s="64">
        <v>0.75</v>
      </c>
      <c r="L7" s="64">
        <v>0.79126157407407405</v>
      </c>
      <c r="M7" s="65">
        <f t="shared" si="0"/>
        <v>4.1261574074074048E-2</v>
      </c>
      <c r="N7" s="72">
        <f t="shared" si="1"/>
        <v>3565</v>
      </c>
      <c r="O7" s="26">
        <f t="shared" si="2"/>
        <v>3507.6035000000002</v>
      </c>
      <c r="P7" s="27">
        <v>3</v>
      </c>
    </row>
    <row r="8" spans="1:16" ht="25" customHeight="1" x14ac:dyDescent="0.2">
      <c r="A8" s="165">
        <v>2019</v>
      </c>
      <c r="B8" s="158">
        <v>5895</v>
      </c>
      <c r="C8" s="166" t="s">
        <v>81</v>
      </c>
      <c r="D8" s="167" t="s">
        <v>82</v>
      </c>
      <c r="E8" s="161" t="s">
        <v>105</v>
      </c>
      <c r="F8" s="162" t="s">
        <v>24</v>
      </c>
      <c r="G8" s="163">
        <v>0.98129999999999995</v>
      </c>
      <c r="H8" s="163">
        <v>0.94740000000000002</v>
      </c>
      <c r="I8" s="219">
        <v>0.97119999999999995</v>
      </c>
      <c r="J8" s="164">
        <f>I8</f>
        <v>0.97119999999999995</v>
      </c>
      <c r="K8" s="64">
        <v>0.75</v>
      </c>
      <c r="L8" s="64">
        <v>0.79392361111111109</v>
      </c>
      <c r="M8" s="65">
        <f t="shared" si="0"/>
        <v>4.3923611111111094E-2</v>
      </c>
      <c r="N8" s="72">
        <f t="shared" si="1"/>
        <v>3795</v>
      </c>
      <c r="O8" s="26">
        <f t="shared" si="2"/>
        <v>3685.7039999999997</v>
      </c>
      <c r="P8" s="27">
        <v>4</v>
      </c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/>
      <c r="K9" s="64"/>
      <c r="L9" s="64"/>
      <c r="M9" s="65" t="str">
        <f t="shared" si="0"/>
        <v/>
      </c>
      <c r="N9" s="72" t="str">
        <f t="shared" si="1"/>
        <v/>
      </c>
      <c r="O9" s="26" t="str">
        <f t="shared" si="2"/>
        <v/>
      </c>
      <c r="P9" s="27"/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/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218">
        <v>1.0067999999999999</v>
      </c>
      <c r="H12" s="154">
        <v>0.95779999999999998</v>
      </c>
      <c r="I12" s="154">
        <v>0.99629999999999996</v>
      </c>
      <c r="J12" s="164">
        <f>G12</f>
        <v>1.0067999999999999</v>
      </c>
      <c r="K12" s="64">
        <v>0.75</v>
      </c>
      <c r="L12" s="64">
        <v>0.79866898148148147</v>
      </c>
      <c r="M12" s="65">
        <f t="shared" si="0"/>
        <v>4.8668981481481466E-2</v>
      </c>
      <c r="N12" s="72">
        <f t="shared" si="1"/>
        <v>4205</v>
      </c>
      <c r="O12" s="26">
        <f t="shared" si="2"/>
        <v>4233.5940000000001</v>
      </c>
      <c r="P12" s="27">
        <v>7</v>
      </c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218">
        <v>0.91930000000000001</v>
      </c>
      <c r="I13" s="175">
        <v>0.95799999999999996</v>
      </c>
      <c r="J13" s="164">
        <f>H13</f>
        <v>0.91930000000000001</v>
      </c>
      <c r="K13" s="64">
        <v>0.75</v>
      </c>
      <c r="L13" s="64">
        <v>0.8071180555555556</v>
      </c>
      <c r="M13" s="65">
        <f t="shared" si="0"/>
        <v>5.7118055555555602E-2</v>
      </c>
      <c r="N13" s="72">
        <f t="shared" si="1"/>
        <v>4935</v>
      </c>
      <c r="O13" s="26">
        <f t="shared" si="2"/>
        <v>4536.7455</v>
      </c>
      <c r="P13" s="27">
        <v>10</v>
      </c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/>
      <c r="K14" s="64" t="s">
        <v>129</v>
      </c>
      <c r="L14" s="64"/>
      <c r="M14" s="65" t="str">
        <f t="shared" si="0"/>
        <v/>
      </c>
      <c r="N14" s="72" t="str">
        <f t="shared" si="1"/>
        <v/>
      </c>
      <c r="O14" s="26" t="str">
        <f t="shared" si="2"/>
        <v/>
      </c>
      <c r="P14" s="27">
        <v>11</v>
      </c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</row>
    <row r="17" spans="1:16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</row>
    <row r="18" spans="1:16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17">
        <v>0.9919</v>
      </c>
      <c r="J18" s="164">
        <f>I18</f>
        <v>0.9919</v>
      </c>
      <c r="K18" s="64">
        <v>0.75</v>
      </c>
      <c r="L18" s="64">
        <v>0.79075231481481489</v>
      </c>
      <c r="M18" s="65">
        <f t="shared" si="0"/>
        <v>4.0752314814814894E-2</v>
      </c>
      <c r="N18" s="72">
        <f t="shared" si="1"/>
        <v>3521</v>
      </c>
      <c r="O18" s="26">
        <f t="shared" si="2"/>
        <v>3492.4798999999998</v>
      </c>
      <c r="P18" s="27">
        <v>2</v>
      </c>
    </row>
    <row r="19" spans="1:16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</row>
    <row r="20" spans="1:16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</row>
    <row r="21" spans="1:16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</row>
    <row r="22" spans="1:16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</row>
    <row r="23" spans="1:16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</row>
    <row r="24" spans="1:16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218">
        <v>1.0092000000000001</v>
      </c>
      <c r="I24" s="154">
        <v>1.0475000000000001</v>
      </c>
      <c r="J24" s="164">
        <f>H24</f>
        <v>1.0092000000000001</v>
      </c>
      <c r="K24" s="64">
        <v>0.75</v>
      </c>
      <c r="L24" s="64">
        <v>0.79909722222222224</v>
      </c>
      <c r="M24" s="65">
        <f t="shared" si="0"/>
        <v>4.9097222222222237E-2</v>
      </c>
      <c r="N24" s="72">
        <f t="shared" si="1"/>
        <v>4242</v>
      </c>
      <c r="O24" s="26">
        <f t="shared" si="2"/>
        <v>4281.0264000000006</v>
      </c>
      <c r="P24" s="27">
        <v>9</v>
      </c>
    </row>
    <row r="25" spans="1:16" ht="25" customHeight="1" x14ac:dyDescent="0.2">
      <c r="A25" s="168">
        <v>2023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1.0810999999999999</v>
      </c>
      <c r="H25" s="154">
        <v>1.0309999999999999</v>
      </c>
      <c r="I25" s="218">
        <v>1.0727</v>
      </c>
      <c r="J25" s="164">
        <f>I25</f>
        <v>1.0727</v>
      </c>
      <c r="K25" s="64">
        <v>0.75</v>
      </c>
      <c r="L25" s="64">
        <v>0.7898263888888889</v>
      </c>
      <c r="M25" s="65">
        <f t="shared" si="0"/>
        <v>3.9826388888888897E-2</v>
      </c>
      <c r="N25" s="72">
        <f t="shared" si="1"/>
        <v>3441</v>
      </c>
      <c r="O25" s="26">
        <f t="shared" si="2"/>
        <v>3691.1606999999999</v>
      </c>
      <c r="P25" s="27">
        <v>5</v>
      </c>
    </row>
    <row r="26" spans="1:16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220">
        <v>0.92600000000000005</v>
      </c>
      <c r="H26" s="190">
        <v>0.90190000000000003</v>
      </c>
      <c r="I26" s="190">
        <v>0.91620000000000001</v>
      </c>
      <c r="J26" s="164">
        <f>H26</f>
        <v>0.90190000000000003</v>
      </c>
      <c r="K26" s="64">
        <v>0.75</v>
      </c>
      <c r="L26" s="64">
        <v>0.79449074074074078</v>
      </c>
      <c r="M26" s="65">
        <f t="shared" si="0"/>
        <v>4.4490740740740775E-2</v>
      </c>
      <c r="N26" s="72">
        <f t="shared" si="1"/>
        <v>3844</v>
      </c>
      <c r="O26" s="26">
        <f t="shared" si="2"/>
        <v>3466.9036000000001</v>
      </c>
      <c r="P26" s="27">
        <v>1</v>
      </c>
    </row>
    <row r="27" spans="1:16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9" t="str">
        <f t="shared" si="0"/>
        <v/>
      </c>
      <c r="N27" s="72" t="str">
        <f t="shared" si="1"/>
        <v/>
      </c>
      <c r="O27" s="210" t="str">
        <f t="shared" si="2"/>
        <v/>
      </c>
      <c r="P27" s="27"/>
    </row>
    <row r="28" spans="1:16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21">
        <v>1.131</v>
      </c>
      <c r="H28" s="216">
        <v>1.0740000000000001</v>
      </c>
      <c r="I28" s="216">
        <v>1.1221000000000001</v>
      </c>
      <c r="J28" s="164">
        <f>G28</f>
        <v>1.131</v>
      </c>
      <c r="K28" s="64">
        <v>0.75</v>
      </c>
      <c r="L28" s="64">
        <v>0.79349537037037043</v>
      </c>
      <c r="M28" s="65">
        <f t="shared" ref="M28" si="3">IF(L28="","",L28-K28)</f>
        <v>4.3495370370370434E-2</v>
      </c>
      <c r="N28" s="72">
        <f t="shared" ref="N28" si="4">IF(L28="","",SUM((HOUR(M28)*3600))+(MINUTE(M28)*60)+(SECOND(M28)))</f>
        <v>3758</v>
      </c>
      <c r="O28" s="26">
        <f t="shared" ref="O28" si="5">IF(J28="","",N28*J28)</f>
        <v>4250.2979999999998</v>
      </c>
      <c r="P28" s="27">
        <v>8</v>
      </c>
    </row>
    <row r="29" spans="1:16" ht="25" customHeight="1" x14ac:dyDescent="0.2">
      <c r="A29" s="194"/>
      <c r="B29" s="191"/>
      <c r="C29" s="192"/>
      <c r="D29" s="192"/>
      <c r="E29" s="192"/>
      <c r="F29" s="192"/>
      <c r="G29" s="192"/>
      <c r="H29" s="192"/>
      <c r="I29" s="192"/>
      <c r="J29" s="192"/>
      <c r="K29" s="196"/>
      <c r="L29" s="196"/>
      <c r="M29" s="196"/>
      <c r="N29" s="72"/>
      <c r="O29" s="26"/>
      <c r="P29" s="197"/>
    </row>
    <row r="30" spans="1:16" ht="25" customHeight="1" x14ac:dyDescent="0.2"/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81EE6-8149-BD43-9043-8603E9B69CAB}">
  <sheetPr>
    <tabColor rgb="FFFFFF00"/>
    <pageSetUpPr fitToPage="1"/>
  </sheetPr>
  <dimension ref="A1:R30"/>
  <sheetViews>
    <sheetView topLeftCell="A7" zoomScaleNormal="100" workbookViewId="0">
      <selection activeCell="D35" sqref="D35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7" max="17" width="10.6640625" style="37"/>
  </cols>
  <sheetData>
    <row r="1" spans="1:18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4"/>
      <c r="O1" s="133"/>
      <c r="P1" s="134"/>
      <c r="Q1" s="133"/>
    </row>
    <row r="2" spans="1:18" ht="71" thickBot="1" x14ac:dyDescent="0.25">
      <c r="A2" s="136" t="s">
        <v>0</v>
      </c>
      <c r="B2" s="9"/>
      <c r="C2" s="200" t="s">
        <v>78</v>
      </c>
      <c r="D2" s="88" t="s">
        <v>157</v>
      </c>
      <c r="E2" s="137"/>
      <c r="F2" s="8" t="s">
        <v>156</v>
      </c>
      <c r="G2" s="9"/>
      <c r="H2" s="9"/>
      <c r="I2" s="10" t="s">
        <v>2</v>
      </c>
      <c r="J2" s="201">
        <v>45440</v>
      </c>
      <c r="K2" s="138"/>
      <c r="L2" s="227" t="s">
        <v>167</v>
      </c>
      <c r="M2" s="11" t="s">
        <v>155</v>
      </c>
      <c r="N2" s="11"/>
      <c r="O2" s="11"/>
      <c r="P2" s="11"/>
      <c r="Q2" s="12"/>
    </row>
    <row r="3" spans="1:18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158</v>
      </c>
      <c r="M3" s="15" t="s">
        <v>11</v>
      </c>
      <c r="N3" s="17" t="s">
        <v>12</v>
      </c>
      <c r="O3" s="71" t="s">
        <v>13</v>
      </c>
      <c r="P3" s="17" t="s">
        <v>14</v>
      </c>
      <c r="Q3" s="18" t="s">
        <v>15</v>
      </c>
      <c r="R3" t="s">
        <v>159</v>
      </c>
    </row>
    <row r="4" spans="1:18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8"/>
      <c r="M4" s="145"/>
      <c r="N4" s="145"/>
      <c r="O4" s="146"/>
      <c r="P4" s="145"/>
      <c r="Q4" s="146"/>
    </row>
    <row r="5" spans="1:18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4"/>
      <c r="N5" s="65" t="str">
        <f>IF(M5="","",M5-K5)</f>
        <v/>
      </c>
      <c r="O5" s="72" t="str">
        <f>IF(M5="","",SUM((HOUR(N5)*3600))+(MINUTE(N5)*60)+(SECOND(N5)))</f>
        <v/>
      </c>
      <c r="P5" s="26" t="str">
        <f>IF(J5="","",O5*J5)</f>
        <v/>
      </c>
      <c r="Q5" s="27"/>
    </row>
    <row r="6" spans="1:18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/>
      <c r="K6" s="64"/>
      <c r="L6" s="64"/>
      <c r="M6" s="64"/>
      <c r="N6" s="65" t="str">
        <f t="shared" ref="N6:N28" si="0">IF(M6="","",M6-K6)</f>
        <v/>
      </c>
      <c r="O6" s="72" t="str">
        <f t="shared" ref="O6:O28" si="1">IF(M6="","",SUM((HOUR(N6)*3600))+(MINUTE(N6)*60)+(SECOND(N6)))</f>
        <v/>
      </c>
      <c r="P6" s="26" t="str">
        <f t="shared" ref="P6:P28" si="2">IF(J6="","",O6*J6)</f>
        <v/>
      </c>
      <c r="Q6" s="27"/>
    </row>
    <row r="7" spans="1:18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>
        <v>0.9839</v>
      </c>
      <c r="K7" s="64">
        <v>0.75567129629629626</v>
      </c>
      <c r="L7" s="64">
        <v>0.75687499999999996</v>
      </c>
      <c r="M7" s="64">
        <v>0.81613425925925931</v>
      </c>
      <c r="N7" s="65">
        <f t="shared" si="0"/>
        <v>6.0462962962963052E-2</v>
      </c>
      <c r="O7" s="72">
        <f t="shared" si="1"/>
        <v>5224</v>
      </c>
      <c r="P7" s="26"/>
      <c r="Q7" s="27">
        <v>2</v>
      </c>
      <c r="R7" s="223">
        <v>7.2222222222222215E-2</v>
      </c>
    </row>
    <row r="8" spans="1:18" ht="25" customHeight="1" x14ac:dyDescent="0.2">
      <c r="A8" s="165">
        <v>2019</v>
      </c>
      <c r="B8" s="158">
        <v>5895</v>
      </c>
      <c r="C8" s="166" t="s">
        <v>81</v>
      </c>
      <c r="D8" s="167" t="s">
        <v>82</v>
      </c>
      <c r="E8" s="161" t="s">
        <v>105</v>
      </c>
      <c r="F8" s="162" t="s">
        <v>24</v>
      </c>
      <c r="G8" s="163">
        <v>0.98129999999999995</v>
      </c>
      <c r="H8" s="163">
        <v>0.94740000000000002</v>
      </c>
      <c r="I8" s="163">
        <v>0.97119999999999995</v>
      </c>
      <c r="J8" s="164">
        <v>0.98129999999999995</v>
      </c>
      <c r="K8" s="64">
        <v>0.75559027777777776</v>
      </c>
      <c r="L8" s="64">
        <v>0.75659722222222225</v>
      </c>
      <c r="M8" s="64">
        <v>0.81957175925925929</v>
      </c>
      <c r="N8" s="65">
        <f t="shared" si="0"/>
        <v>6.3981481481481528E-2</v>
      </c>
      <c r="O8" s="72">
        <f t="shared" si="1"/>
        <v>5528</v>
      </c>
      <c r="P8" s="26"/>
      <c r="Q8" s="27">
        <v>4</v>
      </c>
      <c r="R8" s="223">
        <v>6.0416666666666667E-2</v>
      </c>
    </row>
    <row r="9" spans="1:18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>
        <v>0.96060000000000001</v>
      </c>
      <c r="K9" s="64">
        <v>0.75480324074074079</v>
      </c>
      <c r="L9" s="64">
        <v>0.75503472222222223</v>
      </c>
      <c r="M9" s="64">
        <v>0.81628472222222226</v>
      </c>
      <c r="N9" s="65">
        <f t="shared" si="0"/>
        <v>6.148148148148147E-2</v>
      </c>
      <c r="O9" s="72">
        <f t="shared" si="1"/>
        <v>5312</v>
      </c>
      <c r="P9" s="26"/>
      <c r="Q9" s="27">
        <v>3</v>
      </c>
      <c r="R9" s="223">
        <v>1.3888888888888888E-2</v>
      </c>
    </row>
    <row r="10" spans="1:18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4"/>
      <c r="N10" s="65" t="str">
        <f t="shared" si="0"/>
        <v/>
      </c>
      <c r="O10" s="72" t="str">
        <f t="shared" si="1"/>
        <v/>
      </c>
      <c r="P10" s="26" t="str">
        <f t="shared" si="2"/>
        <v/>
      </c>
      <c r="Q10" s="27"/>
    </row>
    <row r="11" spans="1:18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4"/>
      <c r="N11" s="65" t="str">
        <f t="shared" si="0"/>
        <v/>
      </c>
      <c r="O11" s="72" t="str">
        <f t="shared" si="1"/>
        <v/>
      </c>
      <c r="P11" s="26" t="str">
        <f t="shared" si="2"/>
        <v/>
      </c>
      <c r="Q11" s="27"/>
    </row>
    <row r="12" spans="1:18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/>
      <c r="K12" s="64"/>
      <c r="L12" s="64"/>
      <c r="M12" s="64"/>
      <c r="N12" s="65" t="str">
        <f t="shared" si="0"/>
        <v/>
      </c>
      <c r="O12" s="72" t="str">
        <f t="shared" si="1"/>
        <v/>
      </c>
      <c r="P12" s="26" t="str">
        <f t="shared" si="2"/>
        <v/>
      </c>
      <c r="Q12" s="27"/>
    </row>
    <row r="13" spans="1:18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/>
      <c r="K13" s="64"/>
      <c r="L13" s="64"/>
      <c r="M13" s="64"/>
      <c r="N13" s="65" t="str">
        <f t="shared" si="0"/>
        <v/>
      </c>
      <c r="O13" s="72" t="str">
        <f t="shared" si="1"/>
        <v/>
      </c>
      <c r="P13" s="26" t="str">
        <f t="shared" si="2"/>
        <v/>
      </c>
      <c r="Q13" s="27"/>
    </row>
    <row r="14" spans="1:18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/>
      <c r="K14" s="64"/>
      <c r="L14" s="64"/>
      <c r="M14" s="64"/>
      <c r="N14" s="65" t="str">
        <f t="shared" si="0"/>
        <v/>
      </c>
      <c r="O14" s="72" t="str">
        <f t="shared" si="1"/>
        <v/>
      </c>
      <c r="P14" s="26" t="str">
        <f t="shared" si="2"/>
        <v/>
      </c>
      <c r="Q14" s="27"/>
    </row>
    <row r="15" spans="1:18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4"/>
      <c r="N15" s="65" t="str">
        <f t="shared" si="0"/>
        <v/>
      </c>
      <c r="O15" s="72" t="str">
        <f t="shared" si="1"/>
        <v/>
      </c>
      <c r="P15" s="26" t="str">
        <f t="shared" si="2"/>
        <v/>
      </c>
      <c r="Q15" s="27"/>
    </row>
    <row r="16" spans="1:18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4"/>
      <c r="N16" s="65" t="str">
        <f t="shared" si="0"/>
        <v/>
      </c>
      <c r="O16" s="72" t="str">
        <f t="shared" si="1"/>
        <v/>
      </c>
      <c r="P16" s="26" t="str">
        <f t="shared" si="2"/>
        <v/>
      </c>
      <c r="Q16" s="27"/>
    </row>
    <row r="17" spans="1:18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4"/>
      <c r="N17" s="65" t="str">
        <f t="shared" si="0"/>
        <v/>
      </c>
      <c r="O17" s="72" t="str">
        <f t="shared" si="1"/>
        <v/>
      </c>
      <c r="P17" s="26" t="str">
        <f t="shared" si="2"/>
        <v/>
      </c>
      <c r="Q17" s="27"/>
    </row>
    <row r="18" spans="1:18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164">
        <v>1.0489999999999999</v>
      </c>
      <c r="K18" s="64">
        <v>0.75792824074074072</v>
      </c>
      <c r="L18" s="64">
        <v>0.75839120370370372</v>
      </c>
      <c r="M18" s="64">
        <v>0.82104166666666667</v>
      </c>
      <c r="N18" s="65">
        <f t="shared" si="0"/>
        <v>6.3113425925925948E-2</v>
      </c>
      <c r="O18" s="72">
        <f t="shared" si="1"/>
        <v>5453</v>
      </c>
      <c r="P18" s="26"/>
      <c r="Q18" s="27">
        <v>5</v>
      </c>
      <c r="R18" s="223">
        <v>2.7777777777777776E-2</v>
      </c>
    </row>
    <row r="19" spans="1:18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4"/>
      <c r="N19" s="65" t="str">
        <f t="shared" si="0"/>
        <v/>
      </c>
      <c r="O19" s="72" t="str">
        <f t="shared" si="1"/>
        <v/>
      </c>
      <c r="P19" s="26" t="str">
        <f t="shared" si="2"/>
        <v/>
      </c>
      <c r="Q19" s="27"/>
    </row>
    <row r="20" spans="1:18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4"/>
      <c r="N20" s="65" t="str">
        <f t="shared" si="0"/>
        <v/>
      </c>
      <c r="O20" s="72" t="str">
        <f t="shared" si="1"/>
        <v/>
      </c>
      <c r="P20" s="26" t="str">
        <f t="shared" si="2"/>
        <v/>
      </c>
      <c r="Q20" s="27"/>
    </row>
    <row r="21" spans="1:18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4"/>
      <c r="N21" s="65" t="str">
        <f t="shared" si="0"/>
        <v/>
      </c>
      <c r="O21" s="72" t="str">
        <f t="shared" si="1"/>
        <v/>
      </c>
      <c r="P21" s="26" t="str">
        <f t="shared" si="2"/>
        <v/>
      </c>
      <c r="Q21" s="27"/>
    </row>
    <row r="22" spans="1:18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4"/>
      <c r="N22" s="65" t="str">
        <f t="shared" si="0"/>
        <v/>
      </c>
      <c r="O22" s="72" t="str">
        <f t="shared" si="1"/>
        <v/>
      </c>
      <c r="P22" s="26" t="str">
        <f t="shared" si="2"/>
        <v/>
      </c>
      <c r="Q22" s="27"/>
    </row>
    <row r="23" spans="1:18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4"/>
      <c r="N23" s="65" t="str">
        <f t="shared" si="0"/>
        <v/>
      </c>
      <c r="O23" s="72" t="str">
        <f t="shared" si="1"/>
        <v/>
      </c>
      <c r="P23" s="26" t="str">
        <f t="shared" si="2"/>
        <v/>
      </c>
      <c r="Q23" s="27"/>
    </row>
    <row r="24" spans="1:18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222" t="s">
        <v>102</v>
      </c>
      <c r="G24" s="183">
        <v>1.0565</v>
      </c>
      <c r="H24" s="154">
        <v>1.0092000000000001</v>
      </c>
      <c r="I24" s="154">
        <v>1.0475000000000001</v>
      </c>
      <c r="J24" s="164" t="s">
        <v>129</v>
      </c>
      <c r="K24" s="64"/>
      <c r="L24" s="64"/>
      <c r="M24" s="64"/>
      <c r="N24" s="65" t="str">
        <f t="shared" si="0"/>
        <v/>
      </c>
      <c r="O24" s="72" t="str">
        <f t="shared" si="1"/>
        <v/>
      </c>
      <c r="P24" s="26"/>
      <c r="Q24" s="27">
        <v>7</v>
      </c>
    </row>
    <row r="25" spans="1:18" ht="25" customHeight="1" x14ac:dyDescent="0.2">
      <c r="A25" s="168">
        <v>2023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1.0810999999999999</v>
      </c>
      <c r="H25" s="154">
        <v>1.0309999999999999</v>
      </c>
      <c r="I25" s="154">
        <v>1.0727</v>
      </c>
      <c r="J25" s="164">
        <v>1.0727</v>
      </c>
      <c r="K25" s="64">
        <v>0.75871527777777781</v>
      </c>
      <c r="L25" s="64">
        <v>0.75892361111111106</v>
      </c>
      <c r="M25" s="64">
        <v>0.8091666666666667</v>
      </c>
      <c r="N25" s="65">
        <f t="shared" si="0"/>
        <v>5.0451388888888893E-2</v>
      </c>
      <c r="O25" s="72">
        <f t="shared" si="1"/>
        <v>4359</v>
      </c>
      <c r="P25" s="26"/>
      <c r="Q25" s="27">
        <v>1</v>
      </c>
      <c r="R25" s="223">
        <v>1.2500000000000001E-2</v>
      </c>
    </row>
    <row r="26" spans="1:18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>
        <v>0.90190000000000003</v>
      </c>
      <c r="K26" s="64">
        <v>0.75239583333333337</v>
      </c>
      <c r="L26" s="64">
        <v>0.75365740740740739</v>
      </c>
      <c r="M26" s="64">
        <v>0.82365740740740745</v>
      </c>
      <c r="N26" s="65">
        <f t="shared" si="0"/>
        <v>7.1261574074074074E-2</v>
      </c>
      <c r="O26" s="72">
        <f t="shared" si="1"/>
        <v>6157</v>
      </c>
      <c r="P26" s="26"/>
      <c r="Q26" s="27">
        <v>6</v>
      </c>
      <c r="R26" s="223">
        <v>7.5694444444444439E-2</v>
      </c>
    </row>
    <row r="27" spans="1:18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8"/>
      <c r="N27" s="209" t="str">
        <f t="shared" si="0"/>
        <v/>
      </c>
      <c r="O27" s="72" t="str">
        <f t="shared" si="1"/>
        <v/>
      </c>
      <c r="P27" s="210" t="str">
        <f t="shared" si="2"/>
        <v/>
      </c>
      <c r="Q27" s="27"/>
    </row>
    <row r="28" spans="1:18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16">
        <v>1.131</v>
      </c>
      <c r="H28" s="216">
        <v>1.0740000000000001</v>
      </c>
      <c r="I28" s="216">
        <v>1.1221000000000001</v>
      </c>
      <c r="J28" s="164"/>
      <c r="K28" s="64"/>
      <c r="L28" s="64"/>
      <c r="M28" s="64"/>
      <c r="N28" s="65" t="str">
        <f t="shared" si="0"/>
        <v/>
      </c>
      <c r="O28" s="72" t="str">
        <f t="shared" si="1"/>
        <v/>
      </c>
      <c r="P28" s="26" t="str">
        <f t="shared" si="2"/>
        <v/>
      </c>
      <c r="Q28" s="27"/>
    </row>
    <row r="29" spans="1:18" ht="25" customHeight="1" x14ac:dyDescent="0.2">
      <c r="A29" s="194"/>
      <c r="B29" s="191"/>
      <c r="C29" s="192"/>
      <c r="D29" s="192"/>
      <c r="E29" s="192"/>
      <c r="F29" s="192"/>
      <c r="G29" s="192"/>
      <c r="H29" s="192"/>
      <c r="I29" s="192"/>
      <c r="J29" s="192"/>
      <c r="K29" s="196"/>
      <c r="L29" s="196"/>
      <c r="M29" s="196"/>
      <c r="N29" s="196"/>
      <c r="O29" s="72"/>
      <c r="P29" s="26"/>
      <c r="Q29" s="197"/>
    </row>
    <row r="30" spans="1:18" ht="25" customHeight="1" x14ac:dyDescent="0.2"/>
  </sheetData>
  <pageMargins left="0" right="0" top="0.74803149606299213" bottom="0.74803149606299213" header="0.31496062992125984" footer="0.31496062992125984"/>
  <pageSetup paperSize="9"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B1FAA-EF00-3C4D-AF7D-2BC9CE43189B}">
  <sheetPr>
    <tabColor rgb="FFFFFF00"/>
    <pageSetUpPr fitToPage="1"/>
  </sheetPr>
  <dimension ref="A1:R30"/>
  <sheetViews>
    <sheetView topLeftCell="A13" zoomScaleNormal="100" workbookViewId="0">
      <selection activeCell="D35" sqref="D35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6" max="16" width="10.6640625" style="37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9"/>
      <c r="C2" s="200" t="s">
        <v>80</v>
      </c>
      <c r="D2" s="88"/>
      <c r="E2" s="137"/>
      <c r="F2" s="8" t="s">
        <v>1</v>
      </c>
      <c r="G2" s="9">
        <v>7</v>
      </c>
      <c r="H2" s="9"/>
      <c r="I2" s="10" t="s">
        <v>2</v>
      </c>
      <c r="J2" s="201">
        <v>45447</v>
      </c>
      <c r="K2" s="138"/>
      <c r="L2" s="11" t="s">
        <v>167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161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0.92849999999999999</v>
      </c>
      <c r="H5" s="224">
        <v>0.89249999999999996</v>
      </c>
      <c r="I5" s="155">
        <v>0.91279999999999994</v>
      </c>
      <c r="J5" s="156">
        <f>H5</f>
        <v>0.89249999999999996</v>
      </c>
      <c r="K5" s="64">
        <v>0.75</v>
      </c>
      <c r="L5" s="64">
        <v>0.8115162037037037</v>
      </c>
      <c r="M5" s="65">
        <f>IF(L5="","",L5-K5)</f>
        <v>6.1516203703703698E-2</v>
      </c>
      <c r="N5" s="72">
        <f>IF(L5="","",SUM((HOUR(M5)*3600))+(MINUTE(M5)*60)+(SECOND(M5)))</f>
        <v>5315</v>
      </c>
      <c r="O5" s="26">
        <f>IF(J5="","",N5*J5)</f>
        <v>4743.6374999999998</v>
      </c>
      <c r="P5" s="27">
        <v>3</v>
      </c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/>
      <c r="K6" s="64" t="s">
        <v>160</v>
      </c>
      <c r="L6" s="64"/>
      <c r="M6" s="65" t="str">
        <f t="shared" ref="M6:M28" si="0">IF(L6="","",L6-K6)</f>
        <v/>
      </c>
      <c r="N6" s="72" t="str">
        <f t="shared" ref="N6:N28" si="1">IF(L6="","",SUM((HOUR(M6)*3600))+(MINUTE(M6)*60)+(SECOND(M6)))</f>
        <v/>
      </c>
      <c r="O6" s="26" t="str">
        <f t="shared" ref="O6:O28" si="2">IF(J6="","",N6*J6)</f>
        <v/>
      </c>
      <c r="P6" s="27">
        <v>6</v>
      </c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/>
      <c r="K7" s="64"/>
      <c r="L7" s="64"/>
      <c r="M7" s="65" t="str">
        <f t="shared" si="0"/>
        <v/>
      </c>
      <c r="N7" s="72" t="str">
        <f t="shared" si="1"/>
        <v/>
      </c>
      <c r="O7" s="26" t="str">
        <f t="shared" si="2"/>
        <v/>
      </c>
      <c r="P7" s="27"/>
    </row>
    <row r="8" spans="1:16" ht="25" customHeight="1" x14ac:dyDescent="0.2">
      <c r="A8" s="165">
        <v>2019</v>
      </c>
      <c r="B8" s="158">
        <v>5895</v>
      </c>
      <c r="C8" s="166" t="s">
        <v>81</v>
      </c>
      <c r="D8" s="167" t="s">
        <v>82</v>
      </c>
      <c r="E8" s="161" t="s">
        <v>105</v>
      </c>
      <c r="F8" s="162" t="s">
        <v>24</v>
      </c>
      <c r="G8" s="163">
        <v>0.98880000000000001</v>
      </c>
      <c r="H8" s="219">
        <v>0.95309999999999995</v>
      </c>
      <c r="I8" s="163">
        <v>0.9798</v>
      </c>
      <c r="J8" s="164">
        <f>H8</f>
        <v>0.95309999999999995</v>
      </c>
      <c r="K8" s="64">
        <v>0.75</v>
      </c>
      <c r="L8" s="64">
        <v>0.82027777777777777</v>
      </c>
      <c r="M8" s="65">
        <f t="shared" si="0"/>
        <v>7.0277777777777772E-2</v>
      </c>
      <c r="N8" s="72">
        <f t="shared" si="1"/>
        <v>6072</v>
      </c>
      <c r="O8" s="26">
        <f t="shared" si="2"/>
        <v>5787.2231999999995</v>
      </c>
      <c r="P8" s="27">
        <v>5</v>
      </c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/>
      <c r="K9" s="64"/>
      <c r="L9" s="64"/>
      <c r="M9" s="65" t="str">
        <f t="shared" si="0"/>
        <v/>
      </c>
      <c r="N9" s="72" t="str">
        <f t="shared" si="1"/>
        <v/>
      </c>
      <c r="O9" s="26" t="str">
        <f t="shared" si="2"/>
        <v/>
      </c>
      <c r="P9" s="27"/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/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/>
      <c r="K12" s="64"/>
      <c r="L12" s="64"/>
      <c r="M12" s="65" t="str">
        <f t="shared" si="0"/>
        <v/>
      </c>
      <c r="N12" s="72" t="str">
        <f t="shared" si="1"/>
        <v/>
      </c>
      <c r="O12" s="26" t="str">
        <f t="shared" si="2"/>
        <v/>
      </c>
      <c r="P12" s="27"/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/>
      <c r="K13" s="64"/>
      <c r="L13" s="64"/>
      <c r="M13" s="65" t="str">
        <f t="shared" si="0"/>
        <v/>
      </c>
      <c r="N13" s="72" t="str">
        <f t="shared" si="1"/>
        <v/>
      </c>
      <c r="O13" s="26" t="str">
        <f t="shared" si="2"/>
        <v/>
      </c>
      <c r="P13" s="27"/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/>
      <c r="K14" s="64"/>
      <c r="L14" s="64"/>
      <c r="M14" s="65" t="str">
        <f t="shared" si="0"/>
        <v/>
      </c>
      <c r="N14" s="72" t="str">
        <f t="shared" si="1"/>
        <v/>
      </c>
      <c r="O14" s="26" t="str">
        <f t="shared" si="2"/>
        <v/>
      </c>
      <c r="P14" s="27"/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</row>
    <row r="17" spans="1:18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/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/>
    </row>
    <row r="18" spans="1:18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17">
        <v>1.0027999999999999</v>
      </c>
      <c r="I18" s="25">
        <v>0.9919</v>
      </c>
      <c r="J18" s="164">
        <f>H18</f>
        <v>1.0027999999999999</v>
      </c>
      <c r="K18" s="64">
        <v>0.75</v>
      </c>
      <c r="L18" s="64">
        <v>0.80297453703703703</v>
      </c>
      <c r="M18" s="65">
        <f t="shared" si="0"/>
        <v>5.2974537037037028E-2</v>
      </c>
      <c r="N18" s="72">
        <f t="shared" si="1"/>
        <v>4577</v>
      </c>
      <c r="O18" s="26">
        <f t="shared" si="2"/>
        <v>4589.8155999999999</v>
      </c>
      <c r="P18" s="27">
        <v>2</v>
      </c>
      <c r="R18" s="225"/>
    </row>
    <row r="19" spans="1:18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</row>
    <row r="20" spans="1:18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</row>
    <row r="21" spans="1:18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</row>
    <row r="22" spans="1:18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</row>
    <row r="23" spans="1:18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</row>
    <row r="24" spans="1:18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218">
        <v>1.0092000000000001</v>
      </c>
      <c r="I24" s="154">
        <v>1.0475000000000001</v>
      </c>
      <c r="J24" s="164">
        <f>H24</f>
        <v>1.0092000000000001</v>
      </c>
      <c r="K24" s="64">
        <v>0.75</v>
      </c>
      <c r="L24" s="64">
        <v>0.80868055555555562</v>
      </c>
      <c r="M24" s="65">
        <f t="shared" si="0"/>
        <v>5.8680555555555625E-2</v>
      </c>
      <c r="N24" s="72">
        <f t="shared" si="1"/>
        <v>5070</v>
      </c>
      <c r="O24" s="26">
        <f t="shared" si="2"/>
        <v>5116.6440000000002</v>
      </c>
      <c r="P24" s="27">
        <v>4</v>
      </c>
    </row>
    <row r="25" spans="1:18" ht="25" customHeight="1" x14ac:dyDescent="0.2">
      <c r="A25" s="168">
        <v>2023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1.0810999999999999</v>
      </c>
      <c r="H25" s="218">
        <v>1.0309999999999999</v>
      </c>
      <c r="I25" s="154">
        <v>1.0727</v>
      </c>
      <c r="J25" s="164">
        <f>H25</f>
        <v>1.0309999999999999</v>
      </c>
      <c r="K25" s="64">
        <v>0.75</v>
      </c>
      <c r="L25" s="64">
        <v>0.80137731481481478</v>
      </c>
      <c r="M25" s="65">
        <f t="shared" si="0"/>
        <v>5.1377314814814778E-2</v>
      </c>
      <c r="N25" s="72">
        <f t="shared" si="1"/>
        <v>4439</v>
      </c>
      <c r="O25" s="26">
        <f t="shared" si="2"/>
        <v>4576.6089999999995</v>
      </c>
      <c r="P25" s="27">
        <v>1</v>
      </c>
    </row>
    <row r="26" spans="1:18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/>
      <c r="K26" s="64"/>
      <c r="L26" s="64"/>
      <c r="M26" s="65" t="str">
        <f t="shared" si="0"/>
        <v/>
      </c>
      <c r="N26" s="72" t="str">
        <f t="shared" si="1"/>
        <v/>
      </c>
      <c r="O26" s="26" t="str">
        <f t="shared" si="2"/>
        <v/>
      </c>
      <c r="P26" s="27"/>
    </row>
    <row r="27" spans="1:18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9" t="str">
        <f t="shared" si="0"/>
        <v/>
      </c>
      <c r="N27" s="72" t="str">
        <f t="shared" si="1"/>
        <v/>
      </c>
      <c r="O27" s="210" t="str">
        <f t="shared" si="2"/>
        <v/>
      </c>
      <c r="P27" s="27"/>
    </row>
    <row r="28" spans="1:18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16">
        <v>1.131</v>
      </c>
      <c r="H28" s="216">
        <v>1.0740000000000001</v>
      </c>
      <c r="I28" s="216">
        <v>1.1221000000000001</v>
      </c>
      <c r="J28" s="164"/>
      <c r="K28" s="64"/>
      <c r="L28" s="64"/>
      <c r="M28" s="65" t="str">
        <f t="shared" si="0"/>
        <v/>
      </c>
      <c r="N28" s="72" t="str">
        <f t="shared" si="1"/>
        <v/>
      </c>
      <c r="O28" s="26" t="str">
        <f t="shared" si="2"/>
        <v/>
      </c>
      <c r="P28" s="27"/>
    </row>
    <row r="29" spans="1:18" ht="25" customHeight="1" x14ac:dyDescent="0.2">
      <c r="A29" s="194"/>
      <c r="B29" s="191"/>
      <c r="C29" s="192"/>
      <c r="D29" s="192"/>
      <c r="E29" s="192"/>
      <c r="F29" s="192"/>
      <c r="G29" s="192"/>
      <c r="H29" s="192"/>
      <c r="I29" s="192"/>
      <c r="J29" s="192"/>
      <c r="K29" s="196"/>
      <c r="L29" s="196"/>
      <c r="M29" s="196"/>
      <c r="N29" s="72"/>
      <c r="O29" s="26"/>
      <c r="P29" s="197"/>
    </row>
    <row r="30" spans="1:18" ht="25" customHeight="1" x14ac:dyDescent="0.2"/>
  </sheetData>
  <pageMargins left="0" right="0" top="0.74803149606299213" bottom="0.74803149606299213" header="0.31496062992125984" footer="0.31496062992125984"/>
  <pageSetup paperSize="9" scale="59" orientation="landscape" copies="1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7F67C-ADCE-7E48-AD68-67D0C10406CB}">
  <sheetPr>
    <tabColor rgb="FFFFFF00"/>
    <pageSetUpPr fitToPage="1"/>
  </sheetPr>
  <dimension ref="A1:P30"/>
  <sheetViews>
    <sheetView topLeftCell="A7" zoomScaleNormal="100" workbookViewId="0">
      <selection activeCell="D35" sqref="D35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9"/>
      <c r="C2" s="200" t="s">
        <v>44</v>
      </c>
      <c r="D2" s="88"/>
      <c r="E2" s="137"/>
      <c r="F2" s="8" t="s">
        <v>1</v>
      </c>
      <c r="G2" s="9" t="s">
        <v>168</v>
      </c>
      <c r="H2" s="9"/>
      <c r="I2" s="10" t="s">
        <v>2</v>
      </c>
      <c r="J2" s="201">
        <v>45454</v>
      </c>
      <c r="K2" s="138"/>
      <c r="L2" s="11" t="s">
        <v>167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8" t="s">
        <v>113</v>
      </c>
      <c r="B5" s="149">
        <v>87</v>
      </c>
      <c r="C5" s="150" t="s">
        <v>65</v>
      </c>
      <c r="D5" s="151" t="s">
        <v>120</v>
      </c>
      <c r="E5" s="152" t="s">
        <v>66</v>
      </c>
      <c r="F5" s="153"/>
      <c r="G5" s="154">
        <v>0.88190000000000002</v>
      </c>
      <c r="H5" s="155">
        <v>0.8569</v>
      </c>
      <c r="I5" s="155"/>
      <c r="J5" s="156"/>
      <c r="K5" s="64"/>
      <c r="L5" s="64"/>
      <c r="M5" s="65" t="str">
        <f>IF(L5="","",L5-K5)</f>
        <v/>
      </c>
      <c r="N5" s="72" t="str">
        <f>IF(L5="","",SUM((HOUR(M5)*3600))+(MINUTE(M5)*60)+(SECOND(M5)))</f>
        <v/>
      </c>
      <c r="O5" s="26" t="str">
        <f>IF(J5="","",N5*J5)</f>
        <v/>
      </c>
      <c r="P5" s="27"/>
    </row>
    <row r="6" spans="1:16" ht="25" customHeight="1" x14ac:dyDescent="0.2">
      <c r="A6" s="157" t="s">
        <v>110</v>
      </c>
      <c r="B6" s="158">
        <v>6809</v>
      </c>
      <c r="C6" s="159" t="s">
        <v>80</v>
      </c>
      <c r="D6" s="160" t="s">
        <v>79</v>
      </c>
      <c r="E6" s="161" t="s">
        <v>105</v>
      </c>
      <c r="F6" s="162" t="s">
        <v>23</v>
      </c>
      <c r="G6" s="163">
        <v>0.98450000000000004</v>
      </c>
      <c r="H6" s="163">
        <v>0.95030000000000003</v>
      </c>
      <c r="I6" s="163">
        <v>0.97599999999999998</v>
      </c>
      <c r="J6" s="164">
        <f>G6</f>
        <v>0.98450000000000004</v>
      </c>
      <c r="K6" s="64">
        <v>0.75</v>
      </c>
      <c r="L6" s="64">
        <v>0.8043865740740741</v>
      </c>
      <c r="M6" s="65">
        <f t="shared" ref="M6:M28" si="0">IF(L6="","",L6-K6)</f>
        <v>5.4386574074074101E-2</v>
      </c>
      <c r="N6" s="72">
        <f t="shared" ref="N6:N28" si="1">IF(L6="","",SUM((HOUR(M6)*3600))+(MINUTE(M6)*60)+(SECOND(M6)))</f>
        <v>4699</v>
      </c>
      <c r="O6" s="26">
        <f t="shared" ref="O6:O28" si="2">IF(J6="","",N6*J6)</f>
        <v>4626.1655000000001</v>
      </c>
      <c r="P6" s="27">
        <v>3</v>
      </c>
    </row>
    <row r="7" spans="1:16" ht="25" customHeight="1" x14ac:dyDescent="0.2">
      <c r="A7" s="157" t="s">
        <v>110</v>
      </c>
      <c r="B7" s="158">
        <v>5628</v>
      </c>
      <c r="C7" s="162" t="s">
        <v>69</v>
      </c>
      <c r="D7" s="160" t="s">
        <v>70</v>
      </c>
      <c r="E7" s="161" t="s">
        <v>105</v>
      </c>
      <c r="F7" s="162" t="s">
        <v>71</v>
      </c>
      <c r="G7" s="163">
        <v>0.9839</v>
      </c>
      <c r="H7" s="163">
        <v>0.95079999999999998</v>
      </c>
      <c r="I7" s="163">
        <v>0.97570000000000001</v>
      </c>
      <c r="J7" s="164">
        <f>I7</f>
        <v>0.97570000000000001</v>
      </c>
      <c r="K7" s="64">
        <v>0.75</v>
      </c>
      <c r="L7" s="64">
        <v>0.80663194444444442</v>
      </c>
      <c r="M7" s="65">
        <f t="shared" si="0"/>
        <v>5.6631944444444415E-2</v>
      </c>
      <c r="N7" s="72">
        <f t="shared" si="1"/>
        <v>4893</v>
      </c>
      <c r="O7" s="26">
        <f t="shared" si="2"/>
        <v>4774.1000999999997</v>
      </c>
      <c r="P7" s="27">
        <v>4</v>
      </c>
    </row>
    <row r="8" spans="1:16" ht="25" customHeight="1" x14ac:dyDescent="0.2">
      <c r="A8" s="165">
        <v>2019</v>
      </c>
      <c r="B8" s="158">
        <v>5895</v>
      </c>
      <c r="C8" s="166" t="s">
        <v>81</v>
      </c>
      <c r="D8" s="167" t="s">
        <v>82</v>
      </c>
      <c r="E8" s="161" t="s">
        <v>105</v>
      </c>
      <c r="F8" s="162" t="s">
        <v>24</v>
      </c>
      <c r="G8" s="163">
        <v>0.98880000000000001</v>
      </c>
      <c r="H8" s="163">
        <v>0.95309999999999995</v>
      </c>
      <c r="I8" s="163">
        <v>0.9798</v>
      </c>
      <c r="J8" s="164">
        <f>G8</f>
        <v>0.98880000000000001</v>
      </c>
      <c r="K8" s="64">
        <v>0.75</v>
      </c>
      <c r="L8" s="64">
        <v>0.81612268518518516</v>
      </c>
      <c r="M8" s="65">
        <f t="shared" si="0"/>
        <v>6.6122685185185159E-2</v>
      </c>
      <c r="N8" s="72">
        <f t="shared" si="1"/>
        <v>5713</v>
      </c>
      <c r="O8" s="26">
        <f t="shared" si="2"/>
        <v>5649.0144</v>
      </c>
      <c r="P8" s="27">
        <v>10</v>
      </c>
    </row>
    <row r="9" spans="1:16" ht="25" customHeight="1" x14ac:dyDescent="0.2">
      <c r="A9" s="168">
        <v>2023</v>
      </c>
      <c r="B9" s="169">
        <v>8283</v>
      </c>
      <c r="C9" s="170" t="s">
        <v>92</v>
      </c>
      <c r="D9" s="171" t="s">
        <v>121</v>
      </c>
      <c r="E9" s="161" t="s">
        <v>111</v>
      </c>
      <c r="F9" s="172" t="s">
        <v>112</v>
      </c>
      <c r="G9" s="163">
        <v>0.98540000000000005</v>
      </c>
      <c r="H9" s="163">
        <v>0.96060000000000001</v>
      </c>
      <c r="I9" s="163">
        <v>0.96609999999999996</v>
      </c>
      <c r="J9" s="164">
        <f>I9</f>
        <v>0.96609999999999996</v>
      </c>
      <c r="K9" s="64">
        <v>0.75</v>
      </c>
      <c r="L9" s="64">
        <v>0.80781250000000004</v>
      </c>
      <c r="M9" s="65">
        <f t="shared" si="0"/>
        <v>5.7812500000000044E-2</v>
      </c>
      <c r="N9" s="72">
        <f t="shared" si="1"/>
        <v>4995</v>
      </c>
      <c r="O9" s="26">
        <f t="shared" si="2"/>
        <v>4825.6695</v>
      </c>
      <c r="P9" s="27">
        <v>5</v>
      </c>
    </row>
    <row r="10" spans="1:16" ht="25" customHeight="1" x14ac:dyDescent="0.2">
      <c r="A10" s="165">
        <v>2020</v>
      </c>
      <c r="B10" s="149">
        <v>6693</v>
      </c>
      <c r="C10" s="150" t="s">
        <v>25</v>
      </c>
      <c r="D10" s="151" t="s">
        <v>26</v>
      </c>
      <c r="E10" s="161" t="s">
        <v>105</v>
      </c>
      <c r="F10" s="153" t="s">
        <v>27</v>
      </c>
      <c r="G10" s="163">
        <v>0.98129999999999995</v>
      </c>
      <c r="H10" s="163">
        <v>0.94740000000000002</v>
      </c>
      <c r="I10" s="163">
        <v>0.97119999999999995</v>
      </c>
      <c r="J10" s="164"/>
      <c r="K10" s="64"/>
      <c r="L10" s="64"/>
      <c r="M10" s="65" t="str">
        <f t="shared" si="0"/>
        <v/>
      </c>
      <c r="N10" s="72" t="str">
        <f t="shared" si="1"/>
        <v/>
      </c>
      <c r="O10" s="26" t="str">
        <f t="shared" si="2"/>
        <v/>
      </c>
      <c r="P10" s="27"/>
    </row>
    <row r="11" spans="1:16" ht="25" customHeight="1" x14ac:dyDescent="0.2">
      <c r="A11" s="173" t="s">
        <v>97</v>
      </c>
      <c r="B11" s="158">
        <v>14761</v>
      </c>
      <c r="C11" s="174" t="s">
        <v>19</v>
      </c>
      <c r="D11" s="28" t="s">
        <v>20</v>
      </c>
      <c r="E11" s="46" t="s">
        <v>21</v>
      </c>
      <c r="F11" s="162" t="s">
        <v>22</v>
      </c>
      <c r="G11" s="175">
        <v>1.0627</v>
      </c>
      <c r="H11" s="175">
        <v>0.98040000000000005</v>
      </c>
      <c r="I11" s="175">
        <v>1.0487</v>
      </c>
      <c r="J11" s="164"/>
      <c r="K11" s="64"/>
      <c r="L11" s="64"/>
      <c r="M11" s="65" t="str">
        <f t="shared" si="0"/>
        <v/>
      </c>
      <c r="N11" s="72" t="str">
        <f t="shared" si="1"/>
        <v/>
      </c>
      <c r="O11" s="26" t="str">
        <f t="shared" si="2"/>
        <v/>
      </c>
      <c r="P11" s="27"/>
    </row>
    <row r="12" spans="1:16" ht="25" customHeight="1" x14ac:dyDescent="0.2">
      <c r="A12" s="168">
        <v>2023</v>
      </c>
      <c r="B12" s="158">
        <v>13910</v>
      </c>
      <c r="C12" s="174" t="s">
        <v>28</v>
      </c>
      <c r="D12" s="151" t="s">
        <v>122</v>
      </c>
      <c r="E12" s="162" t="s">
        <v>29</v>
      </c>
      <c r="F12" s="162" t="s">
        <v>30</v>
      </c>
      <c r="G12" s="154">
        <v>1.0067999999999999</v>
      </c>
      <c r="H12" s="154">
        <v>0.95779999999999998</v>
      </c>
      <c r="I12" s="154">
        <v>0.99629999999999996</v>
      </c>
      <c r="J12" s="164">
        <f>H12</f>
        <v>0.95779999999999998</v>
      </c>
      <c r="K12" s="64">
        <v>0.75</v>
      </c>
      <c r="L12" s="64">
        <v>0.81342592592592589</v>
      </c>
      <c r="M12" s="65">
        <f t="shared" si="0"/>
        <v>6.3425925925925886E-2</v>
      </c>
      <c r="N12" s="72">
        <f t="shared" si="1"/>
        <v>5480</v>
      </c>
      <c r="O12" s="26">
        <f t="shared" si="2"/>
        <v>5248.7439999999997</v>
      </c>
      <c r="P12" s="27">
        <v>9</v>
      </c>
    </row>
    <row r="13" spans="1:16" ht="25" customHeight="1" x14ac:dyDescent="0.2">
      <c r="A13" s="173" t="s">
        <v>114</v>
      </c>
      <c r="B13" s="158">
        <v>15305</v>
      </c>
      <c r="C13" s="174" t="s">
        <v>31</v>
      </c>
      <c r="D13" s="176" t="s">
        <v>123</v>
      </c>
      <c r="E13" s="177" t="s">
        <v>32</v>
      </c>
      <c r="F13" s="162" t="s">
        <v>33</v>
      </c>
      <c r="G13" s="175">
        <v>0.98229999999999995</v>
      </c>
      <c r="H13" s="175">
        <v>0.91930000000000001</v>
      </c>
      <c r="I13" s="175">
        <v>0.95799999999999996</v>
      </c>
      <c r="J13" s="164">
        <f>H13</f>
        <v>0.91930000000000001</v>
      </c>
      <c r="K13" s="64">
        <v>0.75</v>
      </c>
      <c r="L13" s="64">
        <v>0.81142361111111116</v>
      </c>
      <c r="M13" s="65">
        <f t="shared" si="0"/>
        <v>6.1423611111111165E-2</v>
      </c>
      <c r="N13" s="72">
        <f t="shared" si="1"/>
        <v>5307</v>
      </c>
      <c r="O13" s="26">
        <f t="shared" si="2"/>
        <v>4878.7250999999997</v>
      </c>
      <c r="P13" s="27">
        <v>6</v>
      </c>
    </row>
    <row r="14" spans="1:16" ht="25" customHeight="1" x14ac:dyDescent="0.2">
      <c r="A14" s="59" t="s">
        <v>110</v>
      </c>
      <c r="B14" s="20">
        <v>9801</v>
      </c>
      <c r="C14" s="21" t="s">
        <v>34</v>
      </c>
      <c r="D14" s="22">
        <v>91357059</v>
      </c>
      <c r="E14" s="23" t="s">
        <v>35</v>
      </c>
      <c r="F14" s="23" t="s">
        <v>36</v>
      </c>
      <c r="G14" s="24">
        <v>1.0442</v>
      </c>
      <c r="H14" s="25">
        <v>0.99860000000000004</v>
      </c>
      <c r="I14" s="25">
        <v>1.0289999999999999</v>
      </c>
      <c r="J14" s="164"/>
      <c r="K14" s="64"/>
      <c r="L14" s="64"/>
      <c r="M14" s="65" t="str">
        <f t="shared" si="0"/>
        <v/>
      </c>
      <c r="N14" s="72" t="str">
        <f t="shared" si="1"/>
        <v/>
      </c>
      <c r="O14" s="26" t="str">
        <f t="shared" si="2"/>
        <v/>
      </c>
      <c r="P14" s="27"/>
    </row>
    <row r="15" spans="1:16" ht="25" customHeight="1" x14ac:dyDescent="0.2">
      <c r="A15" s="179">
        <v>2020</v>
      </c>
      <c r="B15" s="158">
        <v>10421</v>
      </c>
      <c r="C15" s="174" t="s">
        <v>37</v>
      </c>
      <c r="D15" s="180">
        <v>91849410</v>
      </c>
      <c r="E15" s="181" t="s">
        <v>38</v>
      </c>
      <c r="F15" s="162" t="s">
        <v>39</v>
      </c>
      <c r="G15" s="154">
        <v>1.0471999999999999</v>
      </c>
      <c r="H15" s="154">
        <v>1.0034000000000001</v>
      </c>
      <c r="I15" s="154">
        <v>1.0354000000000001</v>
      </c>
      <c r="J15" s="164"/>
      <c r="K15" s="64"/>
      <c r="L15" s="64"/>
      <c r="M15" s="65" t="str">
        <f t="shared" si="0"/>
        <v/>
      </c>
      <c r="N15" s="72" t="str">
        <f t="shared" si="1"/>
        <v/>
      </c>
      <c r="O15" s="26" t="str">
        <f t="shared" si="2"/>
        <v/>
      </c>
      <c r="P15" s="27"/>
    </row>
    <row r="16" spans="1:16" ht="25" customHeight="1" x14ac:dyDescent="0.2">
      <c r="A16" s="182">
        <v>2022</v>
      </c>
      <c r="B16" s="158">
        <v>10528</v>
      </c>
      <c r="C16" s="174" t="s">
        <v>40</v>
      </c>
      <c r="D16" s="178" t="s">
        <v>41</v>
      </c>
      <c r="E16" s="181" t="s">
        <v>42</v>
      </c>
      <c r="F16" s="162" t="s">
        <v>43</v>
      </c>
      <c r="G16" s="154">
        <v>1.0771999999999999</v>
      </c>
      <c r="H16" s="154">
        <v>1.0450999999999999</v>
      </c>
      <c r="I16" s="154">
        <v>1.0643</v>
      </c>
      <c r="J16" s="164"/>
      <c r="K16" s="64"/>
      <c r="L16" s="64"/>
      <c r="M16" s="65" t="str">
        <f t="shared" si="0"/>
        <v/>
      </c>
      <c r="N16" s="72" t="str">
        <f t="shared" si="1"/>
        <v/>
      </c>
      <c r="O16" s="26" t="str">
        <f t="shared" si="2"/>
        <v/>
      </c>
      <c r="P16" s="27"/>
    </row>
    <row r="17" spans="1:16" ht="25" customHeight="1" x14ac:dyDescent="0.2">
      <c r="A17" s="168">
        <v>2023</v>
      </c>
      <c r="B17" s="158">
        <v>15028</v>
      </c>
      <c r="C17" s="174" t="s">
        <v>44</v>
      </c>
      <c r="D17" s="178" t="s">
        <v>45</v>
      </c>
      <c r="E17" s="162" t="s">
        <v>46</v>
      </c>
      <c r="F17" s="162" t="s">
        <v>47</v>
      </c>
      <c r="G17" s="154">
        <v>1.1293</v>
      </c>
      <c r="H17" s="154">
        <v>1.0791999999999999</v>
      </c>
      <c r="I17" s="154">
        <v>1.1178999999999999</v>
      </c>
      <c r="J17" s="164"/>
      <c r="K17" s="64" t="s">
        <v>129</v>
      </c>
      <c r="L17" s="64"/>
      <c r="M17" s="65" t="str">
        <f t="shared" si="0"/>
        <v/>
      </c>
      <c r="N17" s="72" t="str">
        <f t="shared" si="1"/>
        <v/>
      </c>
      <c r="O17" s="26" t="str">
        <f t="shared" si="2"/>
        <v/>
      </c>
      <c r="P17" s="27">
        <v>12</v>
      </c>
    </row>
    <row r="18" spans="1:16" ht="25" customHeight="1" x14ac:dyDescent="0.2">
      <c r="A18" s="59" t="s">
        <v>110</v>
      </c>
      <c r="B18" s="158">
        <v>10482</v>
      </c>
      <c r="C18" s="174" t="s">
        <v>49</v>
      </c>
      <c r="D18" s="178" t="s">
        <v>125</v>
      </c>
      <c r="E18" s="162" t="s">
        <v>42</v>
      </c>
      <c r="F18" s="162" t="s">
        <v>95</v>
      </c>
      <c r="G18" s="67">
        <v>1.0489999999999999</v>
      </c>
      <c r="H18" s="25">
        <v>1.0027999999999999</v>
      </c>
      <c r="I18" s="25">
        <v>0.9919</v>
      </c>
      <c r="J18" s="164">
        <f>G18</f>
        <v>1.0489999999999999</v>
      </c>
      <c r="K18" s="64">
        <v>0.75</v>
      </c>
      <c r="L18" s="64">
        <v>0.80462962962962958</v>
      </c>
      <c r="M18" s="65">
        <f t="shared" si="0"/>
        <v>5.4629629629629584E-2</v>
      </c>
      <c r="N18" s="72">
        <f t="shared" si="1"/>
        <v>4720</v>
      </c>
      <c r="O18" s="26">
        <f t="shared" si="2"/>
        <v>4951.28</v>
      </c>
      <c r="P18" s="27">
        <v>8</v>
      </c>
    </row>
    <row r="19" spans="1:16" ht="25" customHeight="1" x14ac:dyDescent="0.2">
      <c r="A19" s="168">
        <v>2023</v>
      </c>
      <c r="B19" s="158">
        <v>12245</v>
      </c>
      <c r="C19" s="174" t="s">
        <v>50</v>
      </c>
      <c r="D19" s="178" t="s">
        <v>51</v>
      </c>
      <c r="E19" s="162" t="s">
        <v>52</v>
      </c>
      <c r="F19" s="162"/>
      <c r="G19" s="183">
        <v>1.0697000000000001</v>
      </c>
      <c r="H19" s="154">
        <v>1.0179</v>
      </c>
      <c r="I19" s="154">
        <v>1.0602</v>
      </c>
      <c r="J19" s="164"/>
      <c r="K19" s="64"/>
      <c r="L19" s="64"/>
      <c r="M19" s="65" t="str">
        <f t="shared" si="0"/>
        <v/>
      </c>
      <c r="N19" s="72" t="str">
        <f t="shared" si="1"/>
        <v/>
      </c>
      <c r="O19" s="26" t="str">
        <f t="shared" si="2"/>
        <v/>
      </c>
      <c r="P19" s="27"/>
    </row>
    <row r="20" spans="1:16" ht="25" customHeight="1" x14ac:dyDescent="0.2">
      <c r="A20" s="182">
        <v>2022</v>
      </c>
      <c r="B20" s="158">
        <v>16300</v>
      </c>
      <c r="C20" s="174" t="s">
        <v>53</v>
      </c>
      <c r="D20" s="178" t="s">
        <v>56</v>
      </c>
      <c r="E20" s="162" t="s">
        <v>55</v>
      </c>
      <c r="F20" s="162" t="s">
        <v>54</v>
      </c>
      <c r="G20" s="183">
        <v>0</v>
      </c>
      <c r="H20" s="154">
        <v>0.94120000000000004</v>
      </c>
      <c r="I20" s="154">
        <v>0.94120000000000004</v>
      </c>
      <c r="J20" s="164"/>
      <c r="K20" s="64"/>
      <c r="L20" s="64"/>
      <c r="M20" s="65" t="str">
        <f t="shared" si="0"/>
        <v/>
      </c>
      <c r="N20" s="72" t="str">
        <f t="shared" si="1"/>
        <v/>
      </c>
      <c r="O20" s="26" t="str">
        <f t="shared" si="2"/>
        <v/>
      </c>
      <c r="P20" s="27"/>
    </row>
    <row r="21" spans="1:16" ht="25" customHeight="1" x14ac:dyDescent="0.2">
      <c r="A21" s="184" t="s">
        <v>118</v>
      </c>
      <c r="B21" s="158"/>
      <c r="C21" s="174" t="s">
        <v>57</v>
      </c>
      <c r="D21" s="178" t="s">
        <v>58</v>
      </c>
      <c r="E21" s="162" t="s">
        <v>59</v>
      </c>
      <c r="F21" s="162"/>
      <c r="G21" s="175">
        <v>0.84250000000000003</v>
      </c>
      <c r="H21" s="175">
        <v>0.81889999999999996</v>
      </c>
      <c r="I21" s="175">
        <v>0.80889999999999995</v>
      </c>
      <c r="J21" s="164"/>
      <c r="K21" s="64"/>
      <c r="L21" s="64"/>
      <c r="M21" s="65" t="str">
        <f t="shared" si="0"/>
        <v/>
      </c>
      <c r="N21" s="72" t="str">
        <f t="shared" si="1"/>
        <v/>
      </c>
      <c r="O21" s="26" t="str">
        <f t="shared" si="2"/>
        <v/>
      </c>
      <c r="P21" s="27"/>
    </row>
    <row r="22" spans="1:16" ht="25" customHeight="1" x14ac:dyDescent="0.2">
      <c r="A22" s="168">
        <v>2023</v>
      </c>
      <c r="B22" s="158">
        <v>1254</v>
      </c>
      <c r="C22" s="174" t="s">
        <v>72</v>
      </c>
      <c r="D22" s="178" t="s">
        <v>126</v>
      </c>
      <c r="E22" s="162" t="s">
        <v>18</v>
      </c>
      <c r="F22" s="162" t="s">
        <v>115</v>
      </c>
      <c r="G22" s="154"/>
      <c r="H22" s="154">
        <v>0.83840000000000003</v>
      </c>
      <c r="I22" s="154">
        <v>0.8276</v>
      </c>
      <c r="J22" s="164"/>
      <c r="K22" s="64"/>
      <c r="L22" s="64"/>
      <c r="M22" s="65" t="str">
        <f t="shared" si="0"/>
        <v/>
      </c>
      <c r="N22" s="72" t="str">
        <f t="shared" si="1"/>
        <v/>
      </c>
      <c r="O22" s="26" t="str">
        <f t="shared" si="2"/>
        <v/>
      </c>
      <c r="P22" s="27"/>
    </row>
    <row r="23" spans="1:16" ht="25" customHeight="1" x14ac:dyDescent="0.2">
      <c r="A23" s="173" t="s">
        <v>117</v>
      </c>
      <c r="B23" s="158">
        <v>6051</v>
      </c>
      <c r="C23" s="174" t="s">
        <v>75</v>
      </c>
      <c r="D23" s="178" t="s">
        <v>73</v>
      </c>
      <c r="E23" s="162" t="s">
        <v>74</v>
      </c>
      <c r="F23" s="162" t="s">
        <v>76</v>
      </c>
      <c r="G23" s="185">
        <v>0.99529999999999996</v>
      </c>
      <c r="H23" s="175">
        <v>0.96330000000000005</v>
      </c>
      <c r="I23" s="175">
        <v>0.98580000000000001</v>
      </c>
      <c r="J23" s="164"/>
      <c r="K23" s="64"/>
      <c r="L23" s="64"/>
      <c r="M23" s="65" t="str">
        <f t="shared" si="0"/>
        <v/>
      </c>
      <c r="N23" s="72" t="str">
        <f t="shared" si="1"/>
        <v/>
      </c>
      <c r="O23" s="26" t="str">
        <f t="shared" si="2"/>
        <v/>
      </c>
      <c r="P23" s="27"/>
    </row>
    <row r="24" spans="1:16" ht="25" customHeight="1" x14ac:dyDescent="0.2">
      <c r="A24" s="168">
        <v>2023</v>
      </c>
      <c r="B24" s="186">
        <v>10742</v>
      </c>
      <c r="C24" s="174" t="s">
        <v>78</v>
      </c>
      <c r="D24" s="187">
        <v>93030677</v>
      </c>
      <c r="E24" s="162" t="s">
        <v>48</v>
      </c>
      <c r="F24" s="188" t="s">
        <v>102</v>
      </c>
      <c r="G24" s="183">
        <v>1.0565</v>
      </c>
      <c r="H24" s="154">
        <v>1.0092000000000001</v>
      </c>
      <c r="I24" s="154">
        <v>1.0475000000000001</v>
      </c>
      <c r="J24" s="164">
        <f>H24</f>
        <v>1.0092000000000001</v>
      </c>
      <c r="K24" s="64">
        <v>0.75</v>
      </c>
      <c r="L24" s="64">
        <v>0.81555555555555559</v>
      </c>
      <c r="M24" s="65">
        <f t="shared" si="0"/>
        <v>6.5555555555555589E-2</v>
      </c>
      <c r="N24" s="72">
        <f t="shared" si="1"/>
        <v>5664</v>
      </c>
      <c r="O24" s="26">
        <f t="shared" si="2"/>
        <v>5716.1088000000009</v>
      </c>
      <c r="P24" s="27">
        <v>11</v>
      </c>
    </row>
    <row r="25" spans="1:16" ht="25" customHeight="1" x14ac:dyDescent="0.2">
      <c r="A25" s="59" t="s">
        <v>110</v>
      </c>
      <c r="B25" s="186">
        <v>11168</v>
      </c>
      <c r="C25" s="174" t="s">
        <v>86</v>
      </c>
      <c r="D25" s="187">
        <v>93030679</v>
      </c>
      <c r="E25" s="162" t="s">
        <v>85</v>
      </c>
      <c r="F25" s="188" t="s">
        <v>91</v>
      </c>
      <c r="G25" s="183">
        <v>1.0787</v>
      </c>
      <c r="H25" s="154">
        <v>1.0295000000000001</v>
      </c>
      <c r="I25" s="154">
        <v>1.0723</v>
      </c>
      <c r="J25" s="164">
        <f>I25</f>
        <v>1.0723</v>
      </c>
      <c r="K25" s="64">
        <v>0.75</v>
      </c>
      <c r="L25" s="64">
        <v>0.79413194444444446</v>
      </c>
      <c r="M25" s="65">
        <f t="shared" si="0"/>
        <v>4.413194444444446E-2</v>
      </c>
      <c r="N25" s="72">
        <f t="shared" si="1"/>
        <v>3813</v>
      </c>
      <c r="O25" s="26">
        <f t="shared" si="2"/>
        <v>4088.6799000000001</v>
      </c>
      <c r="P25" s="27">
        <v>1</v>
      </c>
    </row>
    <row r="26" spans="1:16" ht="25" customHeight="1" x14ac:dyDescent="0.2">
      <c r="A26" s="168">
        <v>2023</v>
      </c>
      <c r="B26" s="189">
        <v>5761</v>
      </c>
      <c r="C26" s="174" t="s">
        <v>67</v>
      </c>
      <c r="D26" s="178" t="s">
        <v>96</v>
      </c>
      <c r="E26" s="162" t="s">
        <v>104</v>
      </c>
      <c r="F26" s="188" t="s">
        <v>99</v>
      </c>
      <c r="G26" s="190">
        <v>0.92600000000000005</v>
      </c>
      <c r="H26" s="190">
        <v>0.90190000000000003</v>
      </c>
      <c r="I26" s="190">
        <v>0.91620000000000001</v>
      </c>
      <c r="J26" s="164">
        <f>H26</f>
        <v>0.90190000000000003</v>
      </c>
      <c r="K26" s="64">
        <v>0.75</v>
      </c>
      <c r="L26" s="64">
        <v>0.80687500000000001</v>
      </c>
      <c r="M26" s="65">
        <f t="shared" si="0"/>
        <v>5.6875000000000009E-2</v>
      </c>
      <c r="N26" s="72">
        <f t="shared" si="1"/>
        <v>4914</v>
      </c>
      <c r="O26" s="26">
        <f t="shared" si="2"/>
        <v>4431.9366</v>
      </c>
      <c r="P26" s="27">
        <v>2</v>
      </c>
    </row>
    <row r="27" spans="1:16" ht="25" customHeight="1" x14ac:dyDescent="0.2">
      <c r="A27" s="184" t="s">
        <v>119</v>
      </c>
      <c r="B27" s="207">
        <v>5400</v>
      </c>
      <c r="C27" s="212" t="s">
        <v>100</v>
      </c>
      <c r="D27" s="207">
        <v>97774303</v>
      </c>
      <c r="E27" s="212" t="s">
        <v>101</v>
      </c>
      <c r="F27" s="212"/>
      <c r="G27" s="193">
        <v>0.99</v>
      </c>
      <c r="H27" s="193">
        <v>0.95679999999999998</v>
      </c>
      <c r="I27" s="193">
        <v>0.97460000000000002</v>
      </c>
      <c r="J27" s="211"/>
      <c r="K27" s="208"/>
      <c r="L27" s="208"/>
      <c r="M27" s="209" t="str">
        <f t="shared" si="0"/>
        <v/>
      </c>
      <c r="N27" s="72" t="str">
        <f t="shared" si="1"/>
        <v/>
      </c>
      <c r="O27" s="210" t="str">
        <f t="shared" si="2"/>
        <v/>
      </c>
      <c r="P27" s="27"/>
    </row>
    <row r="28" spans="1:16" ht="25" customHeight="1" x14ac:dyDescent="0.2">
      <c r="A28" s="213" t="s">
        <v>110</v>
      </c>
      <c r="B28" s="207">
        <v>9781</v>
      </c>
      <c r="C28" s="212" t="s">
        <v>153</v>
      </c>
      <c r="D28" s="207">
        <v>93047620</v>
      </c>
      <c r="E28" s="212" t="s">
        <v>46</v>
      </c>
      <c r="F28" s="212" t="s">
        <v>154</v>
      </c>
      <c r="G28" s="216">
        <v>1.131</v>
      </c>
      <c r="H28" s="216">
        <v>1.0740000000000001</v>
      </c>
      <c r="I28" s="216">
        <v>1.1221000000000001</v>
      </c>
      <c r="J28" s="164"/>
      <c r="K28" s="64"/>
      <c r="L28" s="64"/>
      <c r="M28" s="65" t="str">
        <f t="shared" si="0"/>
        <v/>
      </c>
      <c r="N28" s="72" t="str">
        <f t="shared" si="1"/>
        <v/>
      </c>
      <c r="O28" s="26" t="str">
        <f t="shared" si="2"/>
        <v/>
      </c>
      <c r="P28" s="27"/>
    </row>
    <row r="29" spans="1:16" ht="25" customHeight="1" x14ac:dyDescent="0.2">
      <c r="A29" s="226">
        <v>2023</v>
      </c>
      <c r="B29" s="207">
        <v>12183</v>
      </c>
      <c r="C29" s="212" t="s">
        <v>166</v>
      </c>
      <c r="D29" s="207">
        <v>46979798</v>
      </c>
      <c r="E29" s="212" t="s">
        <v>164</v>
      </c>
      <c r="F29" s="212" t="s">
        <v>165</v>
      </c>
      <c r="G29" s="216">
        <v>1.0685</v>
      </c>
      <c r="H29" s="216">
        <v>1.0284</v>
      </c>
      <c r="I29" s="216">
        <v>1.0550999999999999</v>
      </c>
      <c r="J29" s="164">
        <f>I29</f>
        <v>1.0550999999999999</v>
      </c>
      <c r="K29" s="64">
        <v>0.75</v>
      </c>
      <c r="L29" s="64">
        <v>0.80393518518518514</v>
      </c>
      <c r="M29" s="65">
        <f t="shared" ref="M29" si="3">IF(L29="","",L29-K29)</f>
        <v>5.3935185185185142E-2</v>
      </c>
      <c r="N29" s="72">
        <f t="shared" ref="N29" si="4">IF(L29="","",SUM((HOUR(M29)*3600))+(MINUTE(M29)*60)+(SECOND(M29)))</f>
        <v>4660</v>
      </c>
      <c r="O29" s="26">
        <f t="shared" ref="O29" si="5">IF(J29="","",N29*J29)</f>
        <v>4916.7659999999996</v>
      </c>
      <c r="P29" s="27">
        <v>7</v>
      </c>
    </row>
    <row r="30" spans="1:16" ht="25" customHeight="1" x14ac:dyDescent="0.2"/>
  </sheetData>
  <pageMargins left="0" right="0" top="0.74803149606299213" bottom="0.74803149606299213" header="0.31496062992125984" footer="0.31496062992125984"/>
  <pageSetup paperSize="9" scale="65" orientation="landscape" copies="1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EB1DE-1F06-824A-B4E7-C023FBF9EC77}">
  <sheetPr>
    <tabColor rgb="FFFFFF00"/>
    <pageSetUpPr fitToPage="1"/>
  </sheetPr>
  <dimension ref="A1:P35"/>
  <sheetViews>
    <sheetView topLeftCell="A12" zoomScaleNormal="100" workbookViewId="0">
      <selection activeCell="H14" sqref="H14"/>
    </sheetView>
  </sheetViews>
  <sheetFormatPr baseColWidth="10" defaultColWidth="10.6640625" defaultRowHeight="15" x14ac:dyDescent="0.2"/>
  <cols>
    <col min="1" max="1" width="12.6640625" customWidth="1"/>
    <col min="3" max="3" width="26.6640625" bestFit="1" customWidth="1"/>
    <col min="4" max="4" width="18" customWidth="1"/>
    <col min="5" max="5" width="19" customWidth="1"/>
    <col min="6" max="6" width="15.5" customWidth="1"/>
    <col min="16" max="16" width="10.6640625" style="76"/>
  </cols>
  <sheetData>
    <row r="1" spans="1:16" ht="17" thickBot="1" x14ac:dyDescent="0.25">
      <c r="A1" s="132" t="s">
        <v>108</v>
      </c>
      <c r="B1" s="133" t="s">
        <v>83</v>
      </c>
      <c r="C1" s="134"/>
      <c r="D1" s="135"/>
      <c r="E1" s="134"/>
      <c r="F1" s="134"/>
      <c r="G1" s="133"/>
      <c r="H1" s="133"/>
      <c r="I1" s="133"/>
      <c r="J1" s="134"/>
      <c r="K1" s="134"/>
      <c r="L1" s="134"/>
      <c r="M1" s="134"/>
      <c r="N1" s="133"/>
      <c r="O1" s="134"/>
      <c r="P1" s="133"/>
    </row>
    <row r="2" spans="1:16" ht="16" thickBot="1" x14ac:dyDescent="0.25">
      <c r="A2" s="136" t="s">
        <v>0</v>
      </c>
      <c r="B2" s="9"/>
      <c r="C2" s="239" t="s">
        <v>92</v>
      </c>
      <c r="D2" s="88"/>
      <c r="E2" s="137"/>
      <c r="F2" s="8" t="s">
        <v>1</v>
      </c>
      <c r="G2" s="9">
        <v>5</v>
      </c>
      <c r="H2" s="9"/>
      <c r="I2" s="10" t="s">
        <v>2</v>
      </c>
      <c r="J2" s="201">
        <v>45461</v>
      </c>
      <c r="K2" s="138"/>
      <c r="L2" s="11" t="s">
        <v>171</v>
      </c>
      <c r="M2" s="11"/>
      <c r="N2" s="11"/>
      <c r="O2" s="11"/>
      <c r="P2" s="12"/>
    </row>
    <row r="3" spans="1:16" ht="29" thickBot="1" x14ac:dyDescent="0.25">
      <c r="A3" s="57" t="s">
        <v>3</v>
      </c>
      <c r="B3" s="14" t="s">
        <v>4</v>
      </c>
      <c r="C3" s="15" t="s">
        <v>5</v>
      </c>
      <c r="D3" s="16" t="s">
        <v>6</v>
      </c>
      <c r="E3" s="15" t="s">
        <v>7</v>
      </c>
      <c r="F3" s="15" t="s">
        <v>8</v>
      </c>
      <c r="G3" s="139" t="s">
        <v>94</v>
      </c>
      <c r="H3" s="139" t="s">
        <v>93</v>
      </c>
      <c r="I3" s="139" t="s">
        <v>116</v>
      </c>
      <c r="J3" s="140" t="s">
        <v>9</v>
      </c>
      <c r="K3" s="15" t="s">
        <v>10</v>
      </c>
      <c r="L3" s="15" t="s">
        <v>11</v>
      </c>
      <c r="M3" s="17" t="s">
        <v>12</v>
      </c>
      <c r="N3" s="71" t="s">
        <v>13</v>
      </c>
      <c r="O3" s="17" t="s">
        <v>14</v>
      </c>
      <c r="P3" s="18" t="s">
        <v>15</v>
      </c>
    </row>
    <row r="4" spans="1:16" ht="17" thickBot="1" x14ac:dyDescent="0.25">
      <c r="A4" s="141" t="s">
        <v>16</v>
      </c>
      <c r="B4" s="142"/>
      <c r="C4" s="143"/>
      <c r="D4" s="144"/>
      <c r="E4" s="145"/>
      <c r="F4" s="145"/>
      <c r="G4" s="146"/>
      <c r="H4" s="146"/>
      <c r="I4" s="146"/>
      <c r="J4" s="147" t="s">
        <v>17</v>
      </c>
      <c r="K4" s="148">
        <v>0.75</v>
      </c>
      <c r="L4" s="145"/>
      <c r="M4" s="145"/>
      <c r="N4" s="146"/>
      <c r="O4" s="145"/>
      <c r="P4" s="146"/>
    </row>
    <row r="5" spans="1:16" ht="25" customHeight="1" x14ac:dyDescent="0.2">
      <c r="A5" s="59" t="s">
        <v>110</v>
      </c>
      <c r="B5" s="244">
        <v>11168</v>
      </c>
      <c r="C5" s="150" t="s">
        <v>86</v>
      </c>
      <c r="D5" s="247">
        <v>93030679</v>
      </c>
      <c r="E5" s="153" t="s">
        <v>85</v>
      </c>
      <c r="F5" s="251" t="s">
        <v>91</v>
      </c>
      <c r="G5" s="183">
        <v>1.0787</v>
      </c>
      <c r="H5" s="224">
        <v>1.0295000000000001</v>
      </c>
      <c r="I5" s="155">
        <v>1.0723</v>
      </c>
      <c r="J5" s="156">
        <f t="shared" ref="J5:J11" si="0">H5</f>
        <v>1.0295000000000001</v>
      </c>
      <c r="K5" s="64">
        <v>0.75</v>
      </c>
      <c r="L5" s="64">
        <v>0.78961805555555553</v>
      </c>
      <c r="M5" s="65">
        <f t="shared" ref="M5:M30" si="1">IF(L5="","",L5-K5)</f>
        <v>3.9618055555555531E-2</v>
      </c>
      <c r="N5" s="72">
        <f t="shared" ref="N5:N30" si="2">IF(L5="","",SUM((HOUR(M5)*3600))+(MINUTE(M5)*60)+(SECOND(M5)))</f>
        <v>3423</v>
      </c>
      <c r="O5" s="26">
        <f t="shared" ref="O5:O30" si="3">IF(J5="","",N5*J5)</f>
        <v>3523.9785000000002</v>
      </c>
      <c r="P5" s="27">
        <v>1</v>
      </c>
    </row>
    <row r="6" spans="1:16" ht="25" customHeight="1" x14ac:dyDescent="0.2">
      <c r="A6" s="241" t="s">
        <v>110</v>
      </c>
      <c r="B6" s="158">
        <v>10482</v>
      </c>
      <c r="C6" s="174" t="s">
        <v>49</v>
      </c>
      <c r="D6" s="178" t="s">
        <v>125</v>
      </c>
      <c r="E6" s="162" t="s">
        <v>42</v>
      </c>
      <c r="F6" s="162" t="s">
        <v>95</v>
      </c>
      <c r="G6" s="254">
        <v>1.0489999999999999</v>
      </c>
      <c r="H6" s="258">
        <v>1.0027999999999999</v>
      </c>
      <c r="I6" s="24">
        <v>0.9919</v>
      </c>
      <c r="J6" s="164">
        <f t="shared" si="0"/>
        <v>1.0027999999999999</v>
      </c>
      <c r="K6" s="64">
        <v>0.75</v>
      </c>
      <c r="L6" s="64">
        <v>0.79216435185185186</v>
      </c>
      <c r="M6" s="65">
        <f t="shared" si="1"/>
        <v>4.2164351851851856E-2</v>
      </c>
      <c r="N6" s="72">
        <f t="shared" si="2"/>
        <v>3643</v>
      </c>
      <c r="O6" s="26">
        <f t="shared" si="3"/>
        <v>3653.2003999999997</v>
      </c>
      <c r="P6" s="27">
        <v>2</v>
      </c>
    </row>
    <row r="7" spans="1:16" ht="25" customHeight="1" x14ac:dyDescent="0.2">
      <c r="A7" s="157" t="s">
        <v>110</v>
      </c>
      <c r="B7" s="158">
        <v>6809</v>
      </c>
      <c r="C7" s="159" t="s">
        <v>80</v>
      </c>
      <c r="D7" s="160" t="s">
        <v>79</v>
      </c>
      <c r="E7" s="161" t="s">
        <v>105</v>
      </c>
      <c r="F7" s="162" t="s">
        <v>23</v>
      </c>
      <c r="G7" s="163">
        <v>0.98450000000000004</v>
      </c>
      <c r="H7" s="219">
        <v>0.95030000000000003</v>
      </c>
      <c r="I7" s="163">
        <v>0.97599999999999998</v>
      </c>
      <c r="J7" s="164">
        <f t="shared" si="0"/>
        <v>0.95030000000000003</v>
      </c>
      <c r="K7" s="64">
        <v>0.75</v>
      </c>
      <c r="L7" s="64">
        <v>0.7973958333333333</v>
      </c>
      <c r="M7" s="65">
        <f t="shared" si="1"/>
        <v>4.7395833333333304E-2</v>
      </c>
      <c r="N7" s="72">
        <f t="shared" si="2"/>
        <v>4095</v>
      </c>
      <c r="O7" s="26">
        <f t="shared" si="3"/>
        <v>3891.4785000000002</v>
      </c>
      <c r="P7" s="27">
        <v>3</v>
      </c>
    </row>
    <row r="8" spans="1:16" ht="25" customHeight="1" x14ac:dyDescent="0.2">
      <c r="A8" s="168">
        <v>2023</v>
      </c>
      <c r="B8" s="189">
        <v>5761</v>
      </c>
      <c r="C8" s="174" t="s">
        <v>67</v>
      </c>
      <c r="D8" s="178" t="s">
        <v>96</v>
      </c>
      <c r="E8" s="162" t="s">
        <v>104</v>
      </c>
      <c r="F8" s="188" t="s">
        <v>99</v>
      </c>
      <c r="G8" s="190">
        <v>0.92600000000000005</v>
      </c>
      <c r="H8" s="220">
        <v>0.90190000000000003</v>
      </c>
      <c r="I8" s="190">
        <v>0.91620000000000001</v>
      </c>
      <c r="J8" s="164">
        <f t="shared" si="0"/>
        <v>0.90190000000000003</v>
      </c>
      <c r="K8" s="64">
        <v>0.75</v>
      </c>
      <c r="L8" s="64">
        <v>0.80043981481481474</v>
      </c>
      <c r="M8" s="65">
        <f t="shared" si="1"/>
        <v>5.0439814814814743E-2</v>
      </c>
      <c r="N8" s="72">
        <f t="shared" si="2"/>
        <v>4358</v>
      </c>
      <c r="O8" s="26">
        <f t="shared" si="3"/>
        <v>3930.4802</v>
      </c>
      <c r="P8" s="27">
        <v>4</v>
      </c>
    </row>
    <row r="9" spans="1:16" ht="25" customHeight="1" x14ac:dyDescent="0.2">
      <c r="A9" s="213" t="s">
        <v>110</v>
      </c>
      <c r="B9" s="233">
        <v>10779</v>
      </c>
      <c r="C9" s="234" t="s">
        <v>169</v>
      </c>
      <c r="D9" s="233">
        <v>46662305</v>
      </c>
      <c r="E9" s="212" t="s">
        <v>85</v>
      </c>
      <c r="F9" s="234" t="s">
        <v>170</v>
      </c>
      <c r="G9" s="252">
        <v>1.0879000000000001</v>
      </c>
      <c r="H9" s="257">
        <v>1.0521</v>
      </c>
      <c r="I9" s="252">
        <v>1.0674999999999999</v>
      </c>
      <c r="J9" s="164">
        <f t="shared" si="0"/>
        <v>1.0521</v>
      </c>
      <c r="K9" s="64">
        <v>0.75</v>
      </c>
      <c r="L9" s="64">
        <v>0.79405092592592597</v>
      </c>
      <c r="M9" s="65">
        <f t="shared" si="1"/>
        <v>4.4050925925925966E-2</v>
      </c>
      <c r="N9" s="72">
        <f t="shared" si="2"/>
        <v>3806</v>
      </c>
      <c r="O9" s="26">
        <f t="shared" si="3"/>
        <v>4004.2926000000002</v>
      </c>
      <c r="P9" s="27">
        <v>5</v>
      </c>
    </row>
    <row r="10" spans="1:16" ht="25" customHeight="1" x14ac:dyDescent="0.2">
      <c r="A10" s="226">
        <v>2023</v>
      </c>
      <c r="B10" s="245">
        <v>12183</v>
      </c>
      <c r="C10" s="246" t="s">
        <v>166</v>
      </c>
      <c r="D10" s="245">
        <v>46979798</v>
      </c>
      <c r="E10" s="212" t="s">
        <v>164</v>
      </c>
      <c r="F10" s="246" t="s">
        <v>165</v>
      </c>
      <c r="G10" s="216">
        <v>1.0685</v>
      </c>
      <c r="H10" s="221">
        <v>1.0284</v>
      </c>
      <c r="I10" s="216">
        <v>1.0550999999999999</v>
      </c>
      <c r="J10" s="164">
        <f t="shared" si="0"/>
        <v>1.0284</v>
      </c>
      <c r="K10" s="64">
        <v>0.75</v>
      </c>
      <c r="L10" s="64">
        <v>0.7958101851851852</v>
      </c>
      <c r="M10" s="65">
        <f t="shared" si="1"/>
        <v>4.5810185185185204E-2</v>
      </c>
      <c r="N10" s="72">
        <f t="shared" si="2"/>
        <v>3958</v>
      </c>
      <c r="O10" s="26">
        <f t="shared" si="3"/>
        <v>4070.4072000000001</v>
      </c>
      <c r="P10" s="27">
        <v>6</v>
      </c>
    </row>
    <row r="11" spans="1:16" ht="25" customHeight="1" x14ac:dyDescent="0.2">
      <c r="A11" s="157" t="s">
        <v>110</v>
      </c>
      <c r="B11" s="158">
        <v>5628</v>
      </c>
      <c r="C11" s="162" t="s">
        <v>69</v>
      </c>
      <c r="D11" s="249" t="s">
        <v>70</v>
      </c>
      <c r="E11" s="250" t="s">
        <v>105</v>
      </c>
      <c r="F11" s="162" t="s">
        <v>71</v>
      </c>
      <c r="G11" s="163">
        <v>0.9839</v>
      </c>
      <c r="H11" s="219">
        <v>0.95079999999999998</v>
      </c>
      <c r="I11" s="163">
        <v>0.97570000000000001</v>
      </c>
      <c r="J11" s="164">
        <f t="shared" si="0"/>
        <v>0.95079999999999998</v>
      </c>
      <c r="K11" s="64">
        <v>0.75</v>
      </c>
      <c r="L11" s="64">
        <v>0.7996875</v>
      </c>
      <c r="M11" s="65">
        <f t="shared" si="1"/>
        <v>4.9687499999999996E-2</v>
      </c>
      <c r="N11" s="72">
        <f t="shared" si="2"/>
        <v>4293</v>
      </c>
      <c r="O11" s="26">
        <f t="shared" si="3"/>
        <v>4081.7844</v>
      </c>
      <c r="P11" s="27">
        <v>7</v>
      </c>
    </row>
    <row r="12" spans="1:16" ht="25" customHeight="1" x14ac:dyDescent="0.2">
      <c r="A12" s="168">
        <v>2023</v>
      </c>
      <c r="B12" s="158">
        <v>8283</v>
      </c>
      <c r="C12" s="174" t="s">
        <v>92</v>
      </c>
      <c r="D12" s="248" t="s">
        <v>121</v>
      </c>
      <c r="E12" s="161" t="s">
        <v>111</v>
      </c>
      <c r="F12" s="162" t="s">
        <v>112</v>
      </c>
      <c r="G12" s="163">
        <v>0.98540000000000005</v>
      </c>
      <c r="H12" s="163">
        <v>0.96060000000000001</v>
      </c>
      <c r="I12" s="163">
        <v>0.96609999999999996</v>
      </c>
      <c r="J12" s="164"/>
      <c r="K12" s="64" t="s">
        <v>129</v>
      </c>
      <c r="L12" s="64"/>
      <c r="M12" s="65" t="str">
        <f t="shared" si="1"/>
        <v/>
      </c>
      <c r="N12" s="72" t="str">
        <f t="shared" si="2"/>
        <v/>
      </c>
      <c r="O12" s="26" t="str">
        <f t="shared" si="3"/>
        <v/>
      </c>
      <c r="P12" s="27">
        <v>8</v>
      </c>
    </row>
    <row r="13" spans="1:16" ht="25" customHeight="1" x14ac:dyDescent="0.2">
      <c r="A13" s="168">
        <v>2023</v>
      </c>
      <c r="B13" s="158">
        <v>13910</v>
      </c>
      <c r="C13" s="174" t="s">
        <v>28</v>
      </c>
      <c r="D13" s="178" t="s">
        <v>122</v>
      </c>
      <c r="E13" s="162" t="s">
        <v>29</v>
      </c>
      <c r="F13" s="162" t="s">
        <v>30</v>
      </c>
      <c r="G13" s="154">
        <v>1.0067999999999999</v>
      </c>
      <c r="H13" s="218">
        <v>0.95779999999999998</v>
      </c>
      <c r="I13" s="154">
        <v>0.99629999999999996</v>
      </c>
      <c r="J13" s="164">
        <f>H13</f>
        <v>0.95779999999999998</v>
      </c>
      <c r="K13" s="64">
        <v>0.75</v>
      </c>
      <c r="L13" s="64"/>
      <c r="M13" s="65" t="str">
        <f t="shared" si="1"/>
        <v/>
      </c>
      <c r="N13" s="72" t="str">
        <f t="shared" si="2"/>
        <v/>
      </c>
      <c r="O13" s="26" t="e">
        <f t="shared" si="3"/>
        <v>#VALUE!</v>
      </c>
      <c r="P13" s="27" t="s">
        <v>130</v>
      </c>
    </row>
    <row r="14" spans="1:16" ht="25" customHeight="1" x14ac:dyDescent="0.2">
      <c r="A14" s="242" t="s">
        <v>114</v>
      </c>
      <c r="B14" s="20">
        <v>15305</v>
      </c>
      <c r="C14" s="21" t="s">
        <v>31</v>
      </c>
      <c r="D14" s="29" t="s">
        <v>123</v>
      </c>
      <c r="E14" s="30" t="s">
        <v>32</v>
      </c>
      <c r="F14" s="23" t="s">
        <v>33</v>
      </c>
      <c r="G14" s="175">
        <v>0.98229999999999995</v>
      </c>
      <c r="H14" s="256">
        <v>0.91930000000000001</v>
      </c>
      <c r="I14" s="255">
        <v>0.95799999999999996</v>
      </c>
      <c r="J14" s="164">
        <f>H14</f>
        <v>0.91930000000000001</v>
      </c>
      <c r="K14" s="64">
        <v>0.75</v>
      </c>
      <c r="L14" s="64"/>
      <c r="M14" s="65" t="str">
        <f t="shared" si="1"/>
        <v/>
      </c>
      <c r="N14" s="72" t="str">
        <f t="shared" si="2"/>
        <v/>
      </c>
      <c r="O14" s="26" t="e">
        <f t="shared" si="3"/>
        <v>#VALUE!</v>
      </c>
      <c r="P14" s="27" t="s">
        <v>130</v>
      </c>
    </row>
    <row r="15" spans="1:16" ht="25" customHeight="1" x14ac:dyDescent="0.2">
      <c r="A15" s="243" t="s">
        <v>113</v>
      </c>
      <c r="B15" s="158">
        <v>87</v>
      </c>
      <c r="C15" s="174" t="s">
        <v>65</v>
      </c>
      <c r="D15" s="178" t="s">
        <v>120</v>
      </c>
      <c r="E15" s="161" t="s">
        <v>66</v>
      </c>
      <c r="F15" s="162"/>
      <c r="G15" s="154">
        <v>0.88190000000000002</v>
      </c>
      <c r="H15" s="154">
        <v>0.8569</v>
      </c>
      <c r="I15" s="154"/>
      <c r="J15" s="164"/>
      <c r="K15" s="64"/>
      <c r="L15" s="64"/>
      <c r="M15" s="65" t="str">
        <f t="shared" si="1"/>
        <v/>
      </c>
      <c r="N15" s="72" t="str">
        <f t="shared" si="2"/>
        <v/>
      </c>
      <c r="O15" s="26" t="str">
        <f t="shared" si="3"/>
        <v/>
      </c>
      <c r="P15" s="27"/>
    </row>
    <row r="16" spans="1:16" ht="25" customHeight="1" x14ac:dyDescent="0.2">
      <c r="A16" s="165">
        <v>2019</v>
      </c>
      <c r="B16" s="158">
        <v>5895</v>
      </c>
      <c r="C16" s="166" t="s">
        <v>81</v>
      </c>
      <c r="D16" s="167" t="s">
        <v>82</v>
      </c>
      <c r="E16" s="161" t="s">
        <v>105</v>
      </c>
      <c r="F16" s="162" t="s">
        <v>24</v>
      </c>
      <c r="G16" s="163">
        <v>0.98880000000000001</v>
      </c>
      <c r="H16" s="163">
        <v>0.95309999999999995</v>
      </c>
      <c r="I16" s="163">
        <v>0.9798</v>
      </c>
      <c r="J16" s="164"/>
      <c r="K16" s="64"/>
      <c r="L16" s="64"/>
      <c r="M16" s="65" t="str">
        <f t="shared" si="1"/>
        <v/>
      </c>
      <c r="N16" s="72" t="str">
        <f t="shared" si="2"/>
        <v/>
      </c>
      <c r="O16" s="26" t="str">
        <f t="shared" si="3"/>
        <v/>
      </c>
      <c r="P16" s="27"/>
    </row>
    <row r="17" spans="1:16" ht="25" customHeight="1" x14ac:dyDescent="0.2">
      <c r="A17" s="165">
        <v>2020</v>
      </c>
      <c r="B17" s="158">
        <v>6693</v>
      </c>
      <c r="C17" s="174" t="s">
        <v>25</v>
      </c>
      <c r="D17" s="178" t="s">
        <v>26</v>
      </c>
      <c r="E17" s="161" t="s">
        <v>105</v>
      </c>
      <c r="F17" s="162" t="s">
        <v>27</v>
      </c>
      <c r="G17" s="163">
        <v>0.98129999999999995</v>
      </c>
      <c r="H17" s="163">
        <v>0.94740000000000002</v>
      </c>
      <c r="I17" s="163">
        <v>0.97119999999999995</v>
      </c>
      <c r="J17" s="164"/>
      <c r="K17" s="64"/>
      <c r="L17" s="64"/>
      <c r="M17" s="65" t="str">
        <f t="shared" si="1"/>
        <v/>
      </c>
      <c r="N17" s="72" t="str">
        <f t="shared" si="2"/>
        <v/>
      </c>
      <c r="O17" s="26" t="str">
        <f t="shared" si="3"/>
        <v/>
      </c>
      <c r="P17" s="27"/>
    </row>
    <row r="18" spans="1:16" ht="25" customHeight="1" x14ac:dyDescent="0.2">
      <c r="A18" s="242" t="s">
        <v>97</v>
      </c>
      <c r="B18" s="158">
        <v>14761</v>
      </c>
      <c r="C18" s="174" t="s">
        <v>19</v>
      </c>
      <c r="D18" s="178" t="s">
        <v>20</v>
      </c>
      <c r="E18" s="162" t="s">
        <v>21</v>
      </c>
      <c r="F18" s="162" t="s">
        <v>22</v>
      </c>
      <c r="G18" s="255">
        <v>1.0627</v>
      </c>
      <c r="H18" s="255">
        <v>0.98040000000000005</v>
      </c>
      <c r="I18" s="255">
        <v>1.0487</v>
      </c>
      <c r="J18" s="164"/>
      <c r="K18" s="64"/>
      <c r="L18" s="64"/>
      <c r="M18" s="65" t="str">
        <f t="shared" si="1"/>
        <v/>
      </c>
      <c r="N18" s="72" t="str">
        <f t="shared" si="2"/>
        <v/>
      </c>
      <c r="O18" s="26" t="str">
        <f t="shared" si="3"/>
        <v/>
      </c>
      <c r="P18" s="27"/>
    </row>
    <row r="19" spans="1:16" ht="25" customHeight="1" x14ac:dyDescent="0.2">
      <c r="A19" s="241" t="s">
        <v>110</v>
      </c>
      <c r="B19" s="158">
        <v>9801</v>
      </c>
      <c r="C19" s="174" t="s">
        <v>34</v>
      </c>
      <c r="D19" s="178">
        <v>91357059</v>
      </c>
      <c r="E19" s="162" t="s">
        <v>35</v>
      </c>
      <c r="F19" s="162" t="s">
        <v>36</v>
      </c>
      <c r="G19" s="24">
        <v>1.0442</v>
      </c>
      <c r="H19" s="24">
        <v>0.99860000000000004</v>
      </c>
      <c r="I19" s="24">
        <v>1.0289999999999999</v>
      </c>
      <c r="J19" s="164"/>
      <c r="K19" s="64"/>
      <c r="L19" s="64"/>
      <c r="M19" s="65" t="str">
        <f t="shared" si="1"/>
        <v/>
      </c>
      <c r="N19" s="72" t="str">
        <f t="shared" si="2"/>
        <v/>
      </c>
      <c r="O19" s="26" t="str">
        <f t="shared" si="3"/>
        <v/>
      </c>
      <c r="P19" s="27"/>
    </row>
    <row r="20" spans="1:16" ht="25" customHeight="1" x14ac:dyDescent="0.2">
      <c r="A20" s="179">
        <v>2020</v>
      </c>
      <c r="B20" s="158">
        <v>10421</v>
      </c>
      <c r="C20" s="174" t="s">
        <v>37</v>
      </c>
      <c r="D20" s="180">
        <v>91849410</v>
      </c>
      <c r="E20" s="181" t="s">
        <v>38</v>
      </c>
      <c r="F20" s="162" t="s">
        <v>39</v>
      </c>
      <c r="G20" s="154">
        <v>1.0471999999999999</v>
      </c>
      <c r="H20" s="154">
        <v>1.0034000000000001</v>
      </c>
      <c r="I20" s="154">
        <v>1.0354000000000001</v>
      </c>
      <c r="J20" s="164"/>
      <c r="K20" s="64"/>
      <c r="L20" s="64"/>
      <c r="M20" s="65" t="str">
        <f t="shared" si="1"/>
        <v/>
      </c>
      <c r="N20" s="72" t="str">
        <f t="shared" si="2"/>
        <v/>
      </c>
      <c r="O20" s="26" t="str">
        <f t="shared" si="3"/>
        <v/>
      </c>
      <c r="P20" s="27"/>
    </row>
    <row r="21" spans="1:16" ht="25" customHeight="1" x14ac:dyDescent="0.2">
      <c r="A21" s="182">
        <v>2022</v>
      </c>
      <c r="B21" s="158">
        <v>10528</v>
      </c>
      <c r="C21" s="174" t="s">
        <v>40</v>
      </c>
      <c r="D21" s="178" t="s">
        <v>41</v>
      </c>
      <c r="E21" s="181" t="s">
        <v>42</v>
      </c>
      <c r="F21" s="162" t="s">
        <v>43</v>
      </c>
      <c r="G21" s="154">
        <v>1.0771999999999999</v>
      </c>
      <c r="H21" s="154">
        <v>1.0450999999999999</v>
      </c>
      <c r="I21" s="154">
        <v>1.0643</v>
      </c>
      <c r="J21" s="164"/>
      <c r="K21" s="64"/>
      <c r="L21" s="64"/>
      <c r="M21" s="65" t="str">
        <f t="shared" si="1"/>
        <v/>
      </c>
      <c r="N21" s="72" t="str">
        <f t="shared" si="2"/>
        <v/>
      </c>
      <c r="O21" s="26" t="str">
        <f t="shared" si="3"/>
        <v/>
      </c>
      <c r="P21" s="27"/>
    </row>
    <row r="22" spans="1:16" ht="25" customHeight="1" x14ac:dyDescent="0.2">
      <c r="A22" s="168">
        <v>2023</v>
      </c>
      <c r="B22" s="158">
        <v>15028</v>
      </c>
      <c r="C22" s="174" t="s">
        <v>44</v>
      </c>
      <c r="D22" s="178" t="s">
        <v>45</v>
      </c>
      <c r="E22" s="162" t="s">
        <v>46</v>
      </c>
      <c r="F22" s="162" t="s">
        <v>47</v>
      </c>
      <c r="G22" s="154">
        <v>1.1293</v>
      </c>
      <c r="H22" s="154">
        <v>1.0791999999999999</v>
      </c>
      <c r="I22" s="154">
        <v>1.1178999999999999</v>
      </c>
      <c r="J22" s="164"/>
      <c r="K22" s="64"/>
      <c r="L22" s="64"/>
      <c r="M22" s="65" t="str">
        <f t="shared" si="1"/>
        <v/>
      </c>
      <c r="N22" s="72" t="str">
        <f t="shared" si="2"/>
        <v/>
      </c>
      <c r="O22" s="26" t="str">
        <f t="shared" si="3"/>
        <v/>
      </c>
      <c r="P22" s="27"/>
    </row>
    <row r="23" spans="1:16" ht="25" customHeight="1" x14ac:dyDescent="0.2">
      <c r="A23" s="168">
        <v>2023</v>
      </c>
      <c r="B23" s="158">
        <v>12245</v>
      </c>
      <c r="C23" s="174" t="s">
        <v>50</v>
      </c>
      <c r="D23" s="178" t="s">
        <v>51</v>
      </c>
      <c r="E23" s="162" t="s">
        <v>52</v>
      </c>
      <c r="F23" s="162"/>
      <c r="G23" s="183">
        <v>1.0697000000000001</v>
      </c>
      <c r="H23" s="154">
        <v>1.0179</v>
      </c>
      <c r="I23" s="154">
        <v>1.0602</v>
      </c>
      <c r="J23" s="164"/>
      <c r="K23" s="64"/>
      <c r="L23" s="64"/>
      <c r="M23" s="65" t="str">
        <f t="shared" si="1"/>
        <v/>
      </c>
      <c r="N23" s="72" t="str">
        <f t="shared" si="2"/>
        <v/>
      </c>
      <c r="O23" s="26" t="str">
        <f t="shared" si="3"/>
        <v/>
      </c>
      <c r="P23" s="27"/>
    </row>
    <row r="24" spans="1:16" ht="25" customHeight="1" x14ac:dyDescent="0.2">
      <c r="A24" s="182">
        <v>2022</v>
      </c>
      <c r="B24" s="158">
        <v>16300</v>
      </c>
      <c r="C24" s="174" t="s">
        <v>53</v>
      </c>
      <c r="D24" s="178" t="s">
        <v>56</v>
      </c>
      <c r="E24" s="162" t="s">
        <v>55</v>
      </c>
      <c r="F24" s="162" t="s">
        <v>54</v>
      </c>
      <c r="G24" s="183">
        <v>0</v>
      </c>
      <c r="H24" s="154">
        <v>0.94120000000000004</v>
      </c>
      <c r="I24" s="154">
        <v>0.94120000000000004</v>
      </c>
      <c r="J24" s="164"/>
      <c r="K24" s="64"/>
      <c r="L24" s="64"/>
      <c r="M24" s="65" t="str">
        <f t="shared" si="1"/>
        <v/>
      </c>
      <c r="N24" s="72" t="str">
        <f t="shared" si="2"/>
        <v/>
      </c>
      <c r="O24" s="26" t="str">
        <f t="shared" si="3"/>
        <v/>
      </c>
      <c r="P24" s="27"/>
    </row>
    <row r="25" spans="1:16" ht="25" customHeight="1" x14ac:dyDescent="0.2">
      <c r="A25" s="240" t="s">
        <v>118</v>
      </c>
      <c r="B25" s="158"/>
      <c r="C25" s="174" t="s">
        <v>57</v>
      </c>
      <c r="D25" s="178" t="s">
        <v>58</v>
      </c>
      <c r="E25" s="162" t="s">
        <v>59</v>
      </c>
      <c r="F25" s="162"/>
      <c r="G25" s="175">
        <v>0.84250000000000003</v>
      </c>
      <c r="H25" s="175">
        <v>0.81889999999999996</v>
      </c>
      <c r="I25" s="175">
        <v>0.80889999999999995</v>
      </c>
      <c r="J25" s="164"/>
      <c r="K25" s="64"/>
      <c r="L25" s="64"/>
      <c r="M25" s="65" t="str">
        <f t="shared" si="1"/>
        <v/>
      </c>
      <c r="N25" s="72" t="str">
        <f t="shared" si="2"/>
        <v/>
      </c>
      <c r="O25" s="26" t="str">
        <f t="shared" si="3"/>
        <v/>
      </c>
      <c r="P25" s="27"/>
    </row>
    <row r="26" spans="1:16" ht="25" customHeight="1" x14ac:dyDescent="0.2">
      <c r="A26" s="168">
        <v>2023</v>
      </c>
      <c r="B26" s="158">
        <v>1254</v>
      </c>
      <c r="C26" s="174" t="s">
        <v>72</v>
      </c>
      <c r="D26" s="178" t="s">
        <v>126</v>
      </c>
      <c r="E26" s="162" t="s">
        <v>18</v>
      </c>
      <c r="F26" s="162" t="s">
        <v>115</v>
      </c>
      <c r="G26" s="154"/>
      <c r="H26" s="154">
        <v>0.83840000000000003</v>
      </c>
      <c r="I26" s="154">
        <v>0.8276</v>
      </c>
      <c r="J26" s="164"/>
      <c r="K26" s="64"/>
      <c r="L26" s="64"/>
      <c r="M26" s="65" t="str">
        <f t="shared" si="1"/>
        <v/>
      </c>
      <c r="N26" s="72" t="str">
        <f t="shared" si="2"/>
        <v/>
      </c>
      <c r="O26" s="26" t="str">
        <f t="shared" si="3"/>
        <v/>
      </c>
      <c r="P26" s="27"/>
    </row>
    <row r="27" spans="1:16" ht="25" customHeight="1" x14ac:dyDescent="0.2">
      <c r="A27" s="173" t="s">
        <v>117</v>
      </c>
      <c r="B27" s="158">
        <v>6051</v>
      </c>
      <c r="C27" s="174" t="s">
        <v>75</v>
      </c>
      <c r="D27" s="178" t="s">
        <v>73</v>
      </c>
      <c r="E27" s="162" t="s">
        <v>74</v>
      </c>
      <c r="F27" s="162" t="s">
        <v>76</v>
      </c>
      <c r="G27" s="185">
        <v>0.99529999999999996</v>
      </c>
      <c r="H27" s="175">
        <v>0.96330000000000005</v>
      </c>
      <c r="I27" s="175">
        <v>0.98580000000000001</v>
      </c>
      <c r="J27" s="164"/>
      <c r="K27" s="64"/>
      <c r="L27" s="64"/>
      <c r="M27" s="65" t="str">
        <f t="shared" si="1"/>
        <v/>
      </c>
      <c r="N27" s="72" t="str">
        <f t="shared" si="2"/>
        <v/>
      </c>
      <c r="O27" s="26" t="str">
        <f t="shared" si="3"/>
        <v/>
      </c>
      <c r="P27" s="27"/>
    </row>
    <row r="28" spans="1:16" ht="25" customHeight="1" x14ac:dyDescent="0.2">
      <c r="A28" s="168">
        <v>2023</v>
      </c>
      <c r="B28" s="186">
        <v>10742</v>
      </c>
      <c r="C28" s="174" t="s">
        <v>78</v>
      </c>
      <c r="D28" s="187">
        <v>93030677</v>
      </c>
      <c r="E28" s="162" t="s">
        <v>48</v>
      </c>
      <c r="F28" s="188" t="s">
        <v>102</v>
      </c>
      <c r="G28" s="183">
        <v>1.0565</v>
      </c>
      <c r="H28" s="154">
        <v>1.0092000000000001</v>
      </c>
      <c r="I28" s="154">
        <v>1.0475000000000001</v>
      </c>
      <c r="J28" s="164"/>
      <c r="K28" s="64"/>
      <c r="L28" s="64"/>
      <c r="M28" s="65" t="str">
        <f t="shared" si="1"/>
        <v/>
      </c>
      <c r="N28" s="72" t="str">
        <f t="shared" si="2"/>
        <v/>
      </c>
      <c r="O28" s="26" t="str">
        <f t="shared" si="3"/>
        <v/>
      </c>
      <c r="P28" s="27"/>
    </row>
    <row r="29" spans="1:16" ht="25" customHeight="1" x14ac:dyDescent="0.2">
      <c r="A29" s="184" t="s">
        <v>119</v>
      </c>
      <c r="B29" s="207">
        <v>5400</v>
      </c>
      <c r="C29" s="212" t="s">
        <v>100</v>
      </c>
      <c r="D29" s="207">
        <v>97774303</v>
      </c>
      <c r="E29" s="212" t="s">
        <v>101</v>
      </c>
      <c r="F29" s="212"/>
      <c r="G29" s="193">
        <v>0.99</v>
      </c>
      <c r="H29" s="193">
        <v>0.95679999999999998</v>
      </c>
      <c r="I29" s="193">
        <v>0.97460000000000002</v>
      </c>
      <c r="J29" s="211"/>
      <c r="K29" s="208"/>
      <c r="L29" s="208"/>
      <c r="M29" s="209" t="str">
        <f t="shared" si="1"/>
        <v/>
      </c>
      <c r="N29" s="72" t="str">
        <f t="shared" si="2"/>
        <v/>
      </c>
      <c r="O29" s="210" t="str">
        <f t="shared" si="3"/>
        <v/>
      </c>
      <c r="P29" s="27"/>
    </row>
    <row r="30" spans="1:16" ht="25" customHeight="1" x14ac:dyDescent="0.2">
      <c r="A30" s="235" t="s">
        <v>110</v>
      </c>
      <c r="B30" s="236">
        <v>9781</v>
      </c>
      <c r="C30" s="237" t="s">
        <v>153</v>
      </c>
      <c r="D30" s="236">
        <v>93047620</v>
      </c>
      <c r="E30" s="237" t="s">
        <v>46</v>
      </c>
      <c r="F30" s="237" t="s">
        <v>154</v>
      </c>
      <c r="G30" s="253">
        <v>1.131</v>
      </c>
      <c r="H30" s="253">
        <v>1.0740000000000001</v>
      </c>
      <c r="I30" s="253">
        <v>1.1221000000000001</v>
      </c>
      <c r="J30" s="164"/>
      <c r="K30" s="64"/>
      <c r="L30" s="64"/>
      <c r="M30" s="65" t="str">
        <f t="shared" si="1"/>
        <v/>
      </c>
      <c r="N30" s="72" t="str">
        <f t="shared" si="2"/>
        <v/>
      </c>
      <c r="O30" s="26" t="str">
        <f t="shared" si="3"/>
        <v/>
      </c>
      <c r="P30" s="27"/>
    </row>
    <row r="35" spans="4:4" x14ac:dyDescent="0.2">
      <c r="D35" s="77"/>
    </row>
  </sheetData>
  <sortState xmlns:xlrd2="http://schemas.microsoft.com/office/spreadsheetml/2017/richdata2" ref="A5:P30">
    <sortCondition ref="P5:P30"/>
  </sortState>
  <pageMargins left="0" right="0" top="0.74803149606299213" bottom="0.74803149606299213" header="0.31496062992125984" footer="0.31496062992125984"/>
  <pageSetup paperSize="9" scale="59" orientation="landscape" copies="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30</vt:i4>
      </vt:variant>
      <vt:variant>
        <vt:lpstr>Navngitte områder</vt:lpstr>
      </vt:variant>
      <vt:variant>
        <vt:i4>2</vt:i4>
      </vt:variant>
    </vt:vector>
  </HeadingPairs>
  <TitlesOfParts>
    <vt:vector size="32" baseType="lpstr">
      <vt:lpstr>Hovedark</vt:lpstr>
      <vt:lpstr>01.05</vt:lpstr>
      <vt:lpstr>07.05</vt:lpstr>
      <vt:lpstr>14.05</vt:lpstr>
      <vt:lpstr>21.05</vt:lpstr>
      <vt:lpstr>28.05</vt:lpstr>
      <vt:lpstr>04.06</vt:lpstr>
      <vt:lpstr>11.06</vt:lpstr>
      <vt:lpstr>18.06</vt:lpstr>
      <vt:lpstr>25.06</vt:lpstr>
      <vt:lpstr>02.07</vt:lpstr>
      <vt:lpstr>09.07</vt:lpstr>
      <vt:lpstr>16.07</vt:lpstr>
      <vt:lpstr>23.07</vt:lpstr>
      <vt:lpstr>30.07</vt:lpstr>
      <vt:lpstr>30-07</vt:lpstr>
      <vt:lpstr>06.08</vt:lpstr>
      <vt:lpstr>13.08</vt:lpstr>
      <vt:lpstr>20.08</vt:lpstr>
      <vt:lpstr>27.08</vt:lpstr>
      <vt:lpstr>03.09</vt:lpstr>
      <vt:lpstr>10.09</vt:lpstr>
      <vt:lpstr>17.09</vt:lpstr>
      <vt:lpstr>24.09</vt:lpstr>
      <vt:lpstr>Reserve</vt:lpstr>
      <vt:lpstr>Gåsøpokalen</vt:lpstr>
      <vt:lpstr>Cupper</vt:lpstr>
      <vt:lpstr>Tjøme rundt</vt:lpstr>
      <vt:lpstr>Langeskjær BB</vt:lpstr>
      <vt:lpstr>Lillebukt</vt:lpstr>
      <vt:lpstr>'18.06'!Utskriftsområde</vt:lpstr>
      <vt:lpstr>'25.06'!Utskriftsområde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Bjørn Gustavsen</dc:creator>
  <cp:lastModifiedBy>Gunnar Hogsrød</cp:lastModifiedBy>
  <cp:lastPrinted>2024-08-14T07:03:46Z</cp:lastPrinted>
  <dcterms:created xsi:type="dcterms:W3CDTF">2021-04-25T10:20:15Z</dcterms:created>
  <dcterms:modified xsi:type="dcterms:W3CDTF">2024-09-24T20:20:22Z</dcterms:modified>
</cp:coreProperties>
</file>