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A A Data 12.09.2005\PRIVAT\FORENINGER\GKSS ny\2016\"/>
    </mc:Choice>
  </mc:AlternateContent>
  <bookViews>
    <workbookView xWindow="0" yWindow="0" windowWidth="27870" windowHeight="9885" firstSheet="5" activeTab="12"/>
  </bookViews>
  <sheets>
    <sheet name="Ark1" sheetId="1" r:id="rId1"/>
    <sheet name="Cupper" sheetId="3" r:id="rId2"/>
    <sheet name="Gåsøpokalen 2016" sheetId="4" r:id="rId3"/>
    <sheet name="Tjøme Rundt" sheetId="13" r:id="rId4"/>
    <sheet name="Lillebuktpokalen 2016" sheetId="5" r:id="rId5"/>
    <sheet name="01.05.2016" sheetId="2" r:id="rId6"/>
    <sheet name="03.05.2016" sheetId="6" r:id="rId7"/>
    <sheet name="10.05.2016" sheetId="7" r:id="rId8"/>
    <sheet name="24.05.2016" sheetId="8" r:id="rId9"/>
    <sheet name="31.05.2016" sheetId="9" r:id="rId10"/>
    <sheet name="07.06.2016" sheetId="10" r:id="rId11"/>
    <sheet name="14.06.2016" sheetId="11" r:id="rId12"/>
    <sheet name="21.06.2016" sheetId="12" r:id="rId1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41" i="11" l="1"/>
  <c r="U41" i="11"/>
  <c r="T41" i="11"/>
  <c r="V40" i="11"/>
  <c r="U40" i="11"/>
  <c r="T40" i="11"/>
  <c r="W39" i="11"/>
  <c r="V39" i="11"/>
  <c r="U39" i="11"/>
  <c r="T39" i="11"/>
  <c r="W38" i="11"/>
  <c r="V38" i="11"/>
  <c r="U38" i="11"/>
  <c r="T38" i="11"/>
  <c r="W37" i="11"/>
  <c r="V37" i="11"/>
  <c r="U37" i="11"/>
  <c r="T37" i="11"/>
  <c r="W36" i="11"/>
  <c r="V36" i="11"/>
  <c r="U36" i="11"/>
  <c r="T36" i="11"/>
  <c r="K36" i="11"/>
  <c r="J36" i="11"/>
  <c r="I36" i="11"/>
  <c r="H36" i="11"/>
  <c r="W35" i="11"/>
  <c r="V35" i="11"/>
  <c r="U35" i="11"/>
  <c r="T35" i="11"/>
  <c r="J35" i="11"/>
  <c r="I35" i="11"/>
  <c r="H35" i="11"/>
  <c r="G35" i="11"/>
  <c r="K35" i="11" s="1"/>
  <c r="V34" i="11"/>
  <c r="W34" i="11" s="1"/>
  <c r="U34" i="11"/>
  <c r="T34" i="11"/>
  <c r="J34" i="11"/>
  <c r="I34" i="11"/>
  <c r="H34" i="11"/>
  <c r="G34" i="11"/>
  <c r="K34" i="11" s="1"/>
  <c r="V33" i="11"/>
  <c r="W33" i="11" s="1"/>
  <c r="U33" i="11"/>
  <c r="T33" i="11"/>
  <c r="J33" i="11"/>
  <c r="I33" i="11"/>
  <c r="H33" i="11"/>
  <c r="G33" i="11"/>
  <c r="K33" i="11" s="1"/>
  <c r="V32" i="11"/>
  <c r="W32" i="11" s="1"/>
  <c r="U32" i="11"/>
  <c r="T32" i="11"/>
  <c r="J32" i="11"/>
  <c r="I32" i="11"/>
  <c r="H32" i="11"/>
  <c r="G32" i="11"/>
  <c r="K32" i="11" s="1"/>
  <c r="W31" i="11"/>
  <c r="V31" i="11"/>
  <c r="U31" i="11"/>
  <c r="T31" i="11"/>
  <c r="N31" i="11"/>
  <c r="K31" i="11"/>
  <c r="J31" i="11"/>
  <c r="I31" i="11"/>
  <c r="W30" i="11"/>
  <c r="V30" i="11"/>
  <c r="U30" i="11"/>
  <c r="T30" i="11"/>
  <c r="K30" i="11"/>
  <c r="J30" i="11"/>
  <c r="I30" i="11"/>
  <c r="V29" i="11"/>
  <c r="W29" i="11" s="1"/>
  <c r="U29" i="11"/>
  <c r="T29" i="11"/>
  <c r="J29" i="11"/>
  <c r="I29" i="11"/>
  <c r="H29" i="11"/>
  <c r="G29" i="11"/>
  <c r="K29" i="11" s="1"/>
  <c r="W28" i="11"/>
  <c r="V28" i="11"/>
  <c r="U28" i="11"/>
  <c r="T28" i="11"/>
  <c r="K28" i="11"/>
  <c r="V27" i="11"/>
  <c r="W27" i="11" s="1"/>
  <c r="U27" i="11"/>
  <c r="T27" i="11"/>
  <c r="K27" i="11"/>
  <c r="J27" i="11"/>
  <c r="I27" i="11"/>
  <c r="H27" i="11"/>
  <c r="V26" i="11"/>
  <c r="W26" i="11" s="1"/>
  <c r="U26" i="11"/>
  <c r="T26" i="11"/>
  <c r="J26" i="11"/>
  <c r="I26" i="11"/>
  <c r="H26" i="11"/>
  <c r="G26" i="11"/>
  <c r="K26" i="11" s="1"/>
  <c r="W25" i="11"/>
  <c r="T24" i="11"/>
  <c r="U24" i="11" s="1"/>
  <c r="V24" i="11" s="1"/>
  <c r="Q24" i="11"/>
  <c r="K24" i="11"/>
  <c r="J24" i="11"/>
  <c r="I24" i="11"/>
  <c r="V23" i="11"/>
  <c r="W23" i="11" s="1"/>
  <c r="U23" i="11"/>
  <c r="T23" i="11"/>
  <c r="K23" i="11"/>
  <c r="J23" i="11"/>
  <c r="I23" i="11"/>
  <c r="V22" i="11"/>
  <c r="W22" i="11" s="1"/>
  <c r="U22" i="11"/>
  <c r="T22" i="11"/>
  <c r="J22" i="11"/>
  <c r="I22" i="11"/>
  <c r="H22" i="11"/>
  <c r="G22" i="11"/>
  <c r="K22" i="11" s="1"/>
  <c r="V21" i="11"/>
  <c r="W21" i="11" s="1"/>
  <c r="U21" i="11"/>
  <c r="T21" i="11"/>
  <c r="K21" i="11"/>
  <c r="J21" i="11"/>
  <c r="I21" i="11"/>
  <c r="V20" i="11"/>
  <c r="W20" i="11" s="1"/>
  <c r="U20" i="11"/>
  <c r="T20" i="11"/>
  <c r="K20" i="11"/>
  <c r="J20" i="11"/>
  <c r="I20" i="11"/>
  <c r="T19" i="11"/>
  <c r="U19" i="11" s="1"/>
  <c r="V19" i="11" s="1"/>
  <c r="Q19" i="11"/>
  <c r="K19" i="11"/>
  <c r="J19" i="11"/>
  <c r="I19" i="11"/>
  <c r="T18" i="11"/>
  <c r="U18" i="11" s="1"/>
  <c r="K18" i="11"/>
  <c r="J18" i="11"/>
  <c r="I18" i="11"/>
  <c r="Q18" i="11" s="1"/>
  <c r="T17" i="11"/>
  <c r="U17" i="11" s="1"/>
  <c r="V17" i="11" s="1"/>
  <c r="K17" i="11"/>
  <c r="J17" i="11"/>
  <c r="I17" i="11"/>
  <c r="V16" i="11"/>
  <c r="U16" i="11"/>
  <c r="T16" i="11"/>
  <c r="K16" i="11"/>
  <c r="J16" i="11"/>
  <c r="I16" i="11"/>
  <c r="U15" i="11"/>
  <c r="V15" i="11" s="1"/>
  <c r="T15" i="11"/>
  <c r="K15" i="11"/>
  <c r="J15" i="11"/>
  <c r="I15" i="11"/>
  <c r="T14" i="11"/>
  <c r="U14" i="11" s="1"/>
  <c r="V14" i="11" s="1"/>
  <c r="Q14" i="11"/>
  <c r="K14" i="11"/>
  <c r="J14" i="11"/>
  <c r="I14" i="11"/>
  <c r="T13" i="11"/>
  <c r="U13" i="11" s="1"/>
  <c r="V13" i="11" s="1"/>
  <c r="K13" i="11"/>
  <c r="J13" i="11"/>
  <c r="I13" i="11"/>
  <c r="W12" i="11"/>
  <c r="V12" i="11"/>
  <c r="U12" i="11"/>
  <c r="T12" i="11"/>
  <c r="J12" i="11"/>
  <c r="I12" i="11"/>
  <c r="H12" i="11"/>
  <c r="G12" i="11"/>
  <c r="K12" i="11" s="1"/>
  <c r="V11" i="11"/>
  <c r="W11" i="11" s="1"/>
  <c r="U11" i="11"/>
  <c r="T11" i="11"/>
  <c r="K11" i="11"/>
  <c r="J11" i="11"/>
  <c r="I11" i="11"/>
  <c r="W10" i="11"/>
  <c r="V10" i="11"/>
  <c r="U10" i="11"/>
  <c r="T10" i="11"/>
  <c r="K10" i="11"/>
  <c r="J10" i="11"/>
  <c r="I10" i="11"/>
  <c r="V9" i="11"/>
  <c r="W9" i="11" s="1"/>
  <c r="U9" i="11"/>
  <c r="T9" i="11"/>
  <c r="K9" i="11"/>
  <c r="J9" i="11"/>
  <c r="H9" i="11"/>
  <c r="G9" i="11"/>
  <c r="T8" i="11"/>
  <c r="U8" i="11" s="1"/>
  <c r="V8" i="11" s="1"/>
  <c r="K8" i="11"/>
  <c r="J8" i="11"/>
  <c r="H8" i="11"/>
  <c r="G8" i="11"/>
  <c r="V7" i="11"/>
  <c r="W7" i="11" s="1"/>
  <c r="U7" i="11"/>
  <c r="T7" i="11"/>
  <c r="K7" i="11"/>
  <c r="J7" i="11"/>
  <c r="I7" i="11"/>
  <c r="V6" i="11"/>
  <c r="W6" i="11" s="1"/>
  <c r="U6" i="11"/>
  <c r="T6" i="11"/>
  <c r="K6" i="11"/>
  <c r="J6" i="11"/>
  <c r="I6" i="11"/>
  <c r="V5" i="11"/>
  <c r="W5" i="11" s="1"/>
  <c r="U5" i="11"/>
  <c r="T5" i="11"/>
  <c r="K5" i="11"/>
  <c r="J5" i="11"/>
  <c r="I5" i="11"/>
  <c r="W8" i="11" l="1"/>
  <c r="W17" i="11"/>
  <c r="V18" i="11"/>
  <c r="W18" i="11" s="1"/>
  <c r="W19" i="11"/>
  <c r="W15" i="11"/>
  <c r="W13" i="11"/>
  <c r="V41" i="13"/>
  <c r="U41" i="13"/>
  <c r="T41" i="13"/>
  <c r="V40" i="13"/>
  <c r="U40" i="13"/>
  <c r="T40" i="13"/>
  <c r="W39" i="13"/>
  <c r="V39" i="13"/>
  <c r="U39" i="13"/>
  <c r="T39" i="13"/>
  <c r="W38" i="13"/>
  <c r="V38" i="13"/>
  <c r="U38" i="13"/>
  <c r="T38" i="13"/>
  <c r="W37" i="13"/>
  <c r="V37" i="13"/>
  <c r="U37" i="13"/>
  <c r="T37" i="13"/>
  <c r="W36" i="13"/>
  <c r="V36" i="13"/>
  <c r="U36" i="13"/>
  <c r="T36" i="13"/>
  <c r="K36" i="13"/>
  <c r="J36" i="13"/>
  <c r="I36" i="13"/>
  <c r="H36" i="13"/>
  <c r="W35" i="13"/>
  <c r="V35" i="13"/>
  <c r="U35" i="13"/>
  <c r="T35" i="13"/>
  <c r="J35" i="13"/>
  <c r="I35" i="13"/>
  <c r="H35" i="13"/>
  <c r="G35" i="13"/>
  <c r="K35" i="13" s="1"/>
  <c r="V34" i="13"/>
  <c r="W34" i="13" s="1"/>
  <c r="U34" i="13"/>
  <c r="T34" i="13"/>
  <c r="J34" i="13"/>
  <c r="I34" i="13"/>
  <c r="H34" i="13"/>
  <c r="G34" i="13"/>
  <c r="K34" i="13" s="1"/>
  <c r="W33" i="13"/>
  <c r="V33" i="13"/>
  <c r="U33" i="13"/>
  <c r="T33" i="13"/>
  <c r="J33" i="13"/>
  <c r="I33" i="13"/>
  <c r="H33" i="13"/>
  <c r="G33" i="13"/>
  <c r="K33" i="13" s="1"/>
  <c r="V32" i="13"/>
  <c r="W32" i="13" s="1"/>
  <c r="U32" i="13"/>
  <c r="T32" i="13"/>
  <c r="J32" i="13"/>
  <c r="I32" i="13"/>
  <c r="H32" i="13"/>
  <c r="G32" i="13"/>
  <c r="K32" i="13" s="1"/>
  <c r="W31" i="13"/>
  <c r="V31" i="13"/>
  <c r="U31" i="13"/>
  <c r="T31" i="13"/>
  <c r="N31" i="13"/>
  <c r="K31" i="13"/>
  <c r="J31" i="13"/>
  <c r="I31" i="13"/>
  <c r="W30" i="13"/>
  <c r="V30" i="13"/>
  <c r="U30" i="13"/>
  <c r="T30" i="13"/>
  <c r="K30" i="13"/>
  <c r="J30" i="13"/>
  <c r="I30" i="13"/>
  <c r="V29" i="13"/>
  <c r="W29" i="13" s="1"/>
  <c r="U29" i="13"/>
  <c r="T29" i="13"/>
  <c r="J29" i="13"/>
  <c r="I29" i="13"/>
  <c r="H29" i="13"/>
  <c r="G29" i="13"/>
  <c r="K29" i="13" s="1"/>
  <c r="W28" i="13"/>
  <c r="V28" i="13"/>
  <c r="U28" i="13"/>
  <c r="T28" i="13"/>
  <c r="K28" i="13"/>
  <c r="V27" i="13"/>
  <c r="W27" i="13" s="1"/>
  <c r="U27" i="13"/>
  <c r="T27" i="13"/>
  <c r="K27" i="13"/>
  <c r="J27" i="13"/>
  <c r="I27" i="13"/>
  <c r="H27" i="13"/>
  <c r="V26" i="13"/>
  <c r="W26" i="13" s="1"/>
  <c r="U26" i="13"/>
  <c r="T26" i="13"/>
  <c r="J26" i="13"/>
  <c r="I26" i="13"/>
  <c r="H26" i="13"/>
  <c r="G26" i="13"/>
  <c r="K26" i="13" s="1"/>
  <c r="W25" i="13"/>
  <c r="T24" i="13"/>
  <c r="U24" i="13" s="1"/>
  <c r="V24" i="13" s="1"/>
  <c r="W24" i="13" s="1"/>
  <c r="K24" i="13"/>
  <c r="J24" i="13"/>
  <c r="I24" i="13"/>
  <c r="V23" i="13"/>
  <c r="W23" i="13" s="1"/>
  <c r="U23" i="13"/>
  <c r="T23" i="13"/>
  <c r="K23" i="13"/>
  <c r="J23" i="13"/>
  <c r="I23" i="13"/>
  <c r="V22" i="13"/>
  <c r="W22" i="13" s="1"/>
  <c r="U22" i="13"/>
  <c r="T22" i="13"/>
  <c r="J22" i="13"/>
  <c r="I22" i="13"/>
  <c r="H22" i="13"/>
  <c r="G22" i="13"/>
  <c r="K22" i="13" s="1"/>
  <c r="W21" i="13"/>
  <c r="V21" i="13"/>
  <c r="U21" i="13"/>
  <c r="T21" i="13"/>
  <c r="K21" i="13"/>
  <c r="J21" i="13"/>
  <c r="I21" i="13"/>
  <c r="V20" i="13"/>
  <c r="W20" i="13" s="1"/>
  <c r="U20" i="13"/>
  <c r="T20" i="13"/>
  <c r="K20" i="13"/>
  <c r="J20" i="13"/>
  <c r="I20" i="13"/>
  <c r="T19" i="13"/>
  <c r="U19" i="13" s="1"/>
  <c r="V19" i="13" s="1"/>
  <c r="K19" i="13"/>
  <c r="J19" i="13"/>
  <c r="I19" i="13"/>
  <c r="T18" i="13"/>
  <c r="U18" i="13" s="1"/>
  <c r="V18" i="13" s="1"/>
  <c r="K18" i="13"/>
  <c r="J18" i="13"/>
  <c r="I18" i="13"/>
  <c r="U17" i="13"/>
  <c r="V17" i="13" s="1"/>
  <c r="T17" i="13"/>
  <c r="K17" i="13"/>
  <c r="J17" i="13"/>
  <c r="I17" i="13"/>
  <c r="T16" i="13"/>
  <c r="U16" i="13" s="1"/>
  <c r="V16" i="13" s="1"/>
  <c r="K16" i="13"/>
  <c r="J16" i="13"/>
  <c r="I16" i="13"/>
  <c r="T15" i="13"/>
  <c r="U15" i="13" s="1"/>
  <c r="V15" i="13" s="1"/>
  <c r="K15" i="13"/>
  <c r="J15" i="13"/>
  <c r="I15" i="13"/>
  <c r="T14" i="13"/>
  <c r="U14" i="13" s="1"/>
  <c r="V14" i="13" s="1"/>
  <c r="K14" i="13"/>
  <c r="J14" i="13"/>
  <c r="I14" i="13"/>
  <c r="U13" i="13"/>
  <c r="V13" i="13" s="1"/>
  <c r="T13" i="13"/>
  <c r="K13" i="13"/>
  <c r="J13" i="13"/>
  <c r="I13" i="13"/>
  <c r="V12" i="13"/>
  <c r="W12" i="13" s="1"/>
  <c r="U12" i="13"/>
  <c r="T12" i="13"/>
  <c r="J12" i="13"/>
  <c r="I12" i="13"/>
  <c r="H12" i="13"/>
  <c r="G12" i="13"/>
  <c r="K12" i="13" s="1"/>
  <c r="V11" i="13"/>
  <c r="W11" i="13" s="1"/>
  <c r="U11" i="13"/>
  <c r="T11" i="13"/>
  <c r="K11" i="13"/>
  <c r="J11" i="13"/>
  <c r="I11" i="13"/>
  <c r="V10" i="13"/>
  <c r="W10" i="13" s="1"/>
  <c r="U10" i="13"/>
  <c r="T10" i="13"/>
  <c r="K10" i="13"/>
  <c r="J10" i="13"/>
  <c r="I10" i="13"/>
  <c r="V9" i="13"/>
  <c r="W9" i="13" s="1"/>
  <c r="U9" i="13"/>
  <c r="T9" i="13"/>
  <c r="K9" i="13"/>
  <c r="J9" i="13"/>
  <c r="H9" i="13"/>
  <c r="G9" i="13"/>
  <c r="T8" i="13"/>
  <c r="U8" i="13" s="1"/>
  <c r="V8" i="13" s="1"/>
  <c r="K8" i="13"/>
  <c r="J8" i="13"/>
  <c r="H8" i="13"/>
  <c r="G8" i="13"/>
  <c r="W7" i="13"/>
  <c r="V7" i="13"/>
  <c r="U7" i="13"/>
  <c r="T7" i="13"/>
  <c r="K7" i="13"/>
  <c r="J7" i="13"/>
  <c r="I7" i="13"/>
  <c r="V6" i="13"/>
  <c r="W6" i="13" s="1"/>
  <c r="U6" i="13"/>
  <c r="T6" i="13"/>
  <c r="K6" i="13"/>
  <c r="J6" i="13"/>
  <c r="I6" i="13"/>
  <c r="W5" i="13"/>
  <c r="V5" i="13"/>
  <c r="U5" i="13"/>
  <c r="T5" i="13"/>
  <c r="K5" i="13"/>
  <c r="J5" i="13"/>
  <c r="I5" i="13"/>
  <c r="O16" i="3"/>
  <c r="O17" i="3"/>
  <c r="O18" i="3"/>
  <c r="O6" i="3"/>
  <c r="O7" i="3"/>
  <c r="O8" i="3"/>
  <c r="O9" i="3"/>
  <c r="O10" i="3"/>
  <c r="O11" i="3"/>
  <c r="O12" i="3"/>
  <c r="O13" i="3"/>
  <c r="O14" i="3"/>
  <c r="O15" i="3"/>
  <c r="O19" i="3"/>
  <c r="O20" i="3"/>
  <c r="O21" i="3"/>
  <c r="O22" i="3"/>
  <c r="O23" i="3"/>
  <c r="O5" i="3"/>
  <c r="Q18" i="10"/>
  <c r="V41" i="12"/>
  <c r="U41" i="12"/>
  <c r="T41" i="12"/>
  <c r="V40" i="12"/>
  <c r="U40" i="12"/>
  <c r="T40" i="12"/>
  <c r="V39" i="12"/>
  <c r="W39" i="12" s="1"/>
  <c r="U39" i="12"/>
  <c r="T39" i="12"/>
  <c r="V38" i="12"/>
  <c r="W38" i="12" s="1"/>
  <c r="U38" i="12"/>
  <c r="T38" i="12"/>
  <c r="V37" i="12"/>
  <c r="W37" i="12" s="1"/>
  <c r="U37" i="12"/>
  <c r="T37" i="12"/>
  <c r="V36" i="12"/>
  <c r="W36" i="12" s="1"/>
  <c r="U36" i="12"/>
  <c r="T36" i="12"/>
  <c r="K36" i="12"/>
  <c r="J36" i="12"/>
  <c r="I36" i="12"/>
  <c r="H36" i="12"/>
  <c r="V35" i="12"/>
  <c r="W35" i="12" s="1"/>
  <c r="U35" i="12"/>
  <c r="T35" i="12"/>
  <c r="J35" i="12"/>
  <c r="I35" i="12"/>
  <c r="H35" i="12"/>
  <c r="G35" i="12"/>
  <c r="K35" i="12" s="1"/>
  <c r="V34" i="12"/>
  <c r="W34" i="12" s="1"/>
  <c r="U34" i="12"/>
  <c r="T34" i="12"/>
  <c r="J34" i="12"/>
  <c r="I34" i="12"/>
  <c r="H34" i="12"/>
  <c r="G34" i="12"/>
  <c r="K34" i="12" s="1"/>
  <c r="V33" i="12"/>
  <c r="W33" i="12" s="1"/>
  <c r="U33" i="12"/>
  <c r="T33" i="12"/>
  <c r="J33" i="12"/>
  <c r="I33" i="12"/>
  <c r="H33" i="12"/>
  <c r="G33" i="12"/>
  <c r="K33" i="12" s="1"/>
  <c r="V32" i="12"/>
  <c r="W32" i="12" s="1"/>
  <c r="U32" i="12"/>
  <c r="T32" i="12"/>
  <c r="J32" i="12"/>
  <c r="I32" i="12"/>
  <c r="H32" i="12"/>
  <c r="G32" i="12"/>
  <c r="K32" i="12" s="1"/>
  <c r="W31" i="12"/>
  <c r="V31" i="12"/>
  <c r="U31" i="12"/>
  <c r="T31" i="12"/>
  <c r="N31" i="12"/>
  <c r="K31" i="12"/>
  <c r="J31" i="12"/>
  <c r="I31" i="12"/>
  <c r="W30" i="12"/>
  <c r="V30" i="12"/>
  <c r="U30" i="12"/>
  <c r="T30" i="12"/>
  <c r="K30" i="12"/>
  <c r="J30" i="12"/>
  <c r="I30" i="12"/>
  <c r="V29" i="12"/>
  <c r="W29" i="12" s="1"/>
  <c r="U29" i="12"/>
  <c r="T29" i="12"/>
  <c r="J29" i="12"/>
  <c r="I29" i="12"/>
  <c r="H29" i="12"/>
  <c r="G29" i="12"/>
  <c r="K29" i="12" s="1"/>
  <c r="V28" i="12"/>
  <c r="W28" i="12" s="1"/>
  <c r="U28" i="12"/>
  <c r="T28" i="12"/>
  <c r="K28" i="12"/>
  <c r="V27" i="12"/>
  <c r="W27" i="12" s="1"/>
  <c r="U27" i="12"/>
  <c r="T27" i="12"/>
  <c r="K27" i="12"/>
  <c r="J27" i="12"/>
  <c r="I27" i="12"/>
  <c r="H27" i="12"/>
  <c r="V26" i="12"/>
  <c r="W26" i="12" s="1"/>
  <c r="U26" i="12"/>
  <c r="T26" i="12"/>
  <c r="J26" i="12"/>
  <c r="I26" i="12"/>
  <c r="H26" i="12"/>
  <c r="G26" i="12"/>
  <c r="K26" i="12" s="1"/>
  <c r="W25" i="12"/>
  <c r="V24" i="12"/>
  <c r="U24" i="12"/>
  <c r="T24" i="12"/>
  <c r="K24" i="12"/>
  <c r="J24" i="12"/>
  <c r="I24" i="12"/>
  <c r="V23" i="12"/>
  <c r="W23" i="12" s="1"/>
  <c r="U23" i="12"/>
  <c r="T23" i="12"/>
  <c r="K23" i="12"/>
  <c r="J23" i="12"/>
  <c r="I23" i="12"/>
  <c r="V22" i="12"/>
  <c r="W22" i="12" s="1"/>
  <c r="U22" i="12"/>
  <c r="T22" i="12"/>
  <c r="J22" i="12"/>
  <c r="I22" i="12"/>
  <c r="H22" i="12"/>
  <c r="G22" i="12"/>
  <c r="K22" i="12" s="1"/>
  <c r="V21" i="12"/>
  <c r="W21" i="12" s="1"/>
  <c r="U21" i="12"/>
  <c r="T21" i="12"/>
  <c r="K21" i="12"/>
  <c r="J21" i="12"/>
  <c r="I21" i="12"/>
  <c r="V20" i="12"/>
  <c r="W20" i="12" s="1"/>
  <c r="U20" i="12"/>
  <c r="T20" i="12"/>
  <c r="K20" i="12"/>
  <c r="J20" i="12"/>
  <c r="I20" i="12"/>
  <c r="V19" i="12"/>
  <c r="U19" i="12"/>
  <c r="T19" i="12"/>
  <c r="K19" i="12"/>
  <c r="J19" i="12"/>
  <c r="I19" i="12"/>
  <c r="V18" i="12"/>
  <c r="W18" i="12" s="1"/>
  <c r="U18" i="12"/>
  <c r="T18" i="12"/>
  <c r="K18" i="12"/>
  <c r="J18" i="12"/>
  <c r="I18" i="12"/>
  <c r="V17" i="12"/>
  <c r="U17" i="12"/>
  <c r="T17" i="12"/>
  <c r="K17" i="12"/>
  <c r="J17" i="12"/>
  <c r="I17" i="12"/>
  <c r="V16" i="12"/>
  <c r="U16" i="12"/>
  <c r="T16" i="12"/>
  <c r="K16" i="12"/>
  <c r="J16" i="12"/>
  <c r="I16" i="12"/>
  <c r="V15" i="12"/>
  <c r="U15" i="12"/>
  <c r="T15" i="12"/>
  <c r="K15" i="12"/>
  <c r="J15" i="12"/>
  <c r="I15" i="12"/>
  <c r="V14" i="12"/>
  <c r="U14" i="12"/>
  <c r="T14" i="12"/>
  <c r="K14" i="12"/>
  <c r="J14" i="12"/>
  <c r="I14" i="12"/>
  <c r="V13" i="12"/>
  <c r="W13" i="12" s="1"/>
  <c r="U13" i="12"/>
  <c r="T13" i="12"/>
  <c r="K13" i="12"/>
  <c r="J13" i="12"/>
  <c r="I13" i="12"/>
  <c r="V12" i="12"/>
  <c r="W12" i="12" s="1"/>
  <c r="U12" i="12"/>
  <c r="T12" i="12"/>
  <c r="J12" i="12"/>
  <c r="I12" i="12"/>
  <c r="H12" i="12"/>
  <c r="G12" i="12"/>
  <c r="K12" i="12" s="1"/>
  <c r="V11" i="12"/>
  <c r="U11" i="12"/>
  <c r="T11" i="12"/>
  <c r="K11" i="12"/>
  <c r="J11" i="12"/>
  <c r="I11" i="12"/>
  <c r="V10" i="12"/>
  <c r="W10" i="12" s="1"/>
  <c r="U10" i="12"/>
  <c r="T10" i="12"/>
  <c r="K10" i="12"/>
  <c r="J10" i="12"/>
  <c r="I10" i="12"/>
  <c r="W9" i="12"/>
  <c r="V9" i="12"/>
  <c r="U9" i="12"/>
  <c r="T9" i="12"/>
  <c r="K9" i="12"/>
  <c r="J9" i="12"/>
  <c r="H9" i="12"/>
  <c r="G9" i="12"/>
  <c r="V8" i="12"/>
  <c r="U8" i="12"/>
  <c r="T8" i="12"/>
  <c r="K8" i="12"/>
  <c r="J8" i="12"/>
  <c r="H8" i="12"/>
  <c r="G8" i="12"/>
  <c r="W7" i="12"/>
  <c r="V7" i="12"/>
  <c r="U7" i="12"/>
  <c r="T7" i="12"/>
  <c r="K7" i="12"/>
  <c r="J7" i="12"/>
  <c r="I7" i="12"/>
  <c r="V6" i="12"/>
  <c r="W6" i="12" s="1"/>
  <c r="U6" i="12"/>
  <c r="T6" i="12"/>
  <c r="K6" i="12"/>
  <c r="J6" i="12"/>
  <c r="I6" i="12"/>
  <c r="V5" i="12"/>
  <c r="U5" i="12"/>
  <c r="T5" i="12"/>
  <c r="K5" i="12"/>
  <c r="J5" i="12"/>
  <c r="I5" i="12"/>
  <c r="W24" i="11" l="1"/>
  <c r="W14" i="11"/>
  <c r="W19" i="13"/>
  <c r="W18" i="13"/>
  <c r="W17" i="13"/>
  <c r="W15" i="13"/>
  <c r="W14" i="13"/>
  <c r="W13" i="13"/>
  <c r="W8" i="13"/>
  <c r="Q18" i="9"/>
  <c r="V41" i="10"/>
  <c r="U41" i="10"/>
  <c r="T41" i="10"/>
  <c r="V40" i="10"/>
  <c r="U40" i="10"/>
  <c r="T40" i="10"/>
  <c r="V39" i="10"/>
  <c r="W39" i="10" s="1"/>
  <c r="U39" i="10"/>
  <c r="T39" i="10"/>
  <c r="V38" i="10"/>
  <c r="W38" i="10" s="1"/>
  <c r="U38" i="10"/>
  <c r="T38" i="10"/>
  <c r="V37" i="10"/>
  <c r="W37" i="10" s="1"/>
  <c r="U37" i="10"/>
  <c r="T37" i="10"/>
  <c r="V36" i="10"/>
  <c r="W36" i="10" s="1"/>
  <c r="U36" i="10"/>
  <c r="T36" i="10"/>
  <c r="K36" i="10"/>
  <c r="J36" i="10"/>
  <c r="I36" i="10"/>
  <c r="H36" i="10"/>
  <c r="V35" i="10"/>
  <c r="W35" i="10" s="1"/>
  <c r="U35" i="10"/>
  <c r="T35" i="10"/>
  <c r="J35" i="10"/>
  <c r="I35" i="10"/>
  <c r="H35" i="10"/>
  <c r="G35" i="10"/>
  <c r="K35" i="10" s="1"/>
  <c r="W34" i="10"/>
  <c r="V34" i="10"/>
  <c r="U34" i="10"/>
  <c r="T34" i="10"/>
  <c r="J34" i="10"/>
  <c r="I34" i="10"/>
  <c r="H34" i="10"/>
  <c r="G34" i="10"/>
  <c r="K34" i="10" s="1"/>
  <c r="W33" i="10"/>
  <c r="V33" i="10"/>
  <c r="U33" i="10"/>
  <c r="T33" i="10"/>
  <c r="J33" i="10"/>
  <c r="I33" i="10"/>
  <c r="H33" i="10"/>
  <c r="G33" i="10"/>
  <c r="K33" i="10" s="1"/>
  <c r="V32" i="10"/>
  <c r="W32" i="10" s="1"/>
  <c r="U32" i="10"/>
  <c r="T32" i="10"/>
  <c r="J32" i="10"/>
  <c r="I32" i="10"/>
  <c r="H32" i="10"/>
  <c r="G32" i="10"/>
  <c r="K32" i="10" s="1"/>
  <c r="V31" i="10"/>
  <c r="W31" i="10" s="1"/>
  <c r="U31" i="10"/>
  <c r="T31" i="10"/>
  <c r="N31" i="10"/>
  <c r="K31" i="10"/>
  <c r="J31" i="10"/>
  <c r="I31" i="10"/>
  <c r="V30" i="10"/>
  <c r="W30" i="10" s="1"/>
  <c r="U30" i="10"/>
  <c r="T30" i="10"/>
  <c r="K30" i="10"/>
  <c r="J30" i="10"/>
  <c r="I30" i="10"/>
  <c r="V29" i="10"/>
  <c r="W29" i="10" s="1"/>
  <c r="U29" i="10"/>
  <c r="T29" i="10"/>
  <c r="J29" i="10"/>
  <c r="I29" i="10"/>
  <c r="H29" i="10"/>
  <c r="G29" i="10"/>
  <c r="K29" i="10" s="1"/>
  <c r="V28" i="10"/>
  <c r="W28" i="10" s="1"/>
  <c r="U28" i="10"/>
  <c r="T28" i="10"/>
  <c r="K28" i="10"/>
  <c r="W27" i="10"/>
  <c r="V27" i="10"/>
  <c r="U27" i="10"/>
  <c r="T27" i="10"/>
  <c r="K27" i="10"/>
  <c r="J27" i="10"/>
  <c r="I27" i="10"/>
  <c r="H27" i="10"/>
  <c r="W26" i="10"/>
  <c r="V26" i="10"/>
  <c r="U26" i="10"/>
  <c r="T26" i="10"/>
  <c r="K26" i="10"/>
  <c r="J26" i="10"/>
  <c r="I26" i="10"/>
  <c r="H26" i="10"/>
  <c r="G26" i="10"/>
  <c r="W25" i="10"/>
  <c r="V24" i="10"/>
  <c r="W24" i="10" s="1"/>
  <c r="U24" i="10"/>
  <c r="T24" i="10"/>
  <c r="K24" i="10"/>
  <c r="J24" i="10"/>
  <c r="I24" i="10"/>
  <c r="W23" i="10"/>
  <c r="V23" i="10"/>
  <c r="U23" i="10"/>
  <c r="T23" i="10"/>
  <c r="K23" i="10"/>
  <c r="J23" i="10"/>
  <c r="I23" i="10"/>
  <c r="W22" i="10"/>
  <c r="V22" i="10"/>
  <c r="U22" i="10"/>
  <c r="T22" i="10"/>
  <c r="J22" i="10"/>
  <c r="I22" i="10"/>
  <c r="H22" i="10"/>
  <c r="G22" i="10"/>
  <c r="K22" i="10" s="1"/>
  <c r="W21" i="10"/>
  <c r="V21" i="10"/>
  <c r="U21" i="10"/>
  <c r="T21" i="10"/>
  <c r="K21" i="10"/>
  <c r="J21" i="10"/>
  <c r="I21" i="10"/>
  <c r="W20" i="10"/>
  <c r="V20" i="10"/>
  <c r="U20" i="10"/>
  <c r="T20" i="10"/>
  <c r="K20" i="10"/>
  <c r="J20" i="10"/>
  <c r="I20" i="10"/>
  <c r="V19" i="10"/>
  <c r="W19" i="10" s="1"/>
  <c r="U19" i="10"/>
  <c r="T19" i="10"/>
  <c r="K19" i="10"/>
  <c r="J19" i="10"/>
  <c r="I19" i="10"/>
  <c r="T18" i="10"/>
  <c r="U18" i="10" s="1"/>
  <c r="V18" i="10" s="1"/>
  <c r="K18" i="10"/>
  <c r="J18" i="10"/>
  <c r="I18" i="10"/>
  <c r="T17" i="10"/>
  <c r="U17" i="10" s="1"/>
  <c r="V17" i="10" s="1"/>
  <c r="K17" i="10"/>
  <c r="J17" i="10"/>
  <c r="I17" i="10"/>
  <c r="T16" i="10"/>
  <c r="U16" i="10" s="1"/>
  <c r="V16" i="10" s="1"/>
  <c r="K16" i="10"/>
  <c r="J16" i="10"/>
  <c r="I16" i="10"/>
  <c r="V15" i="10"/>
  <c r="W15" i="10" s="1"/>
  <c r="U15" i="10"/>
  <c r="T15" i="10"/>
  <c r="K15" i="10"/>
  <c r="J15" i="10"/>
  <c r="I15" i="10"/>
  <c r="T14" i="10"/>
  <c r="U14" i="10" s="1"/>
  <c r="V14" i="10" s="1"/>
  <c r="K14" i="10"/>
  <c r="J14" i="10"/>
  <c r="I14" i="10"/>
  <c r="W13" i="10"/>
  <c r="V13" i="10"/>
  <c r="U13" i="10"/>
  <c r="T13" i="10"/>
  <c r="K13" i="10"/>
  <c r="J13" i="10"/>
  <c r="I13" i="10"/>
  <c r="W12" i="10"/>
  <c r="V12" i="10"/>
  <c r="U12" i="10"/>
  <c r="T12" i="10"/>
  <c r="J12" i="10"/>
  <c r="I12" i="10"/>
  <c r="H12" i="10"/>
  <c r="G12" i="10"/>
  <c r="K12" i="10" s="1"/>
  <c r="W11" i="10"/>
  <c r="V11" i="10"/>
  <c r="U11" i="10"/>
  <c r="T11" i="10"/>
  <c r="K11" i="10"/>
  <c r="J11" i="10"/>
  <c r="I11" i="10"/>
  <c r="W10" i="10"/>
  <c r="V10" i="10"/>
  <c r="U10" i="10"/>
  <c r="T10" i="10"/>
  <c r="K10" i="10"/>
  <c r="J10" i="10"/>
  <c r="I10" i="10"/>
  <c r="V9" i="10"/>
  <c r="W9" i="10" s="1"/>
  <c r="U9" i="10"/>
  <c r="T9" i="10"/>
  <c r="K9" i="10"/>
  <c r="J9" i="10"/>
  <c r="H9" i="10"/>
  <c r="G9" i="10"/>
  <c r="V8" i="10"/>
  <c r="W8" i="10" s="1"/>
  <c r="U8" i="10"/>
  <c r="T8" i="10"/>
  <c r="K8" i="10"/>
  <c r="J8" i="10"/>
  <c r="H8" i="10"/>
  <c r="G8" i="10"/>
  <c r="V7" i="10"/>
  <c r="W7" i="10" s="1"/>
  <c r="U7" i="10"/>
  <c r="T7" i="10"/>
  <c r="K7" i="10"/>
  <c r="J7" i="10"/>
  <c r="I7" i="10"/>
  <c r="V6" i="10"/>
  <c r="W6" i="10" s="1"/>
  <c r="U6" i="10"/>
  <c r="T6" i="10"/>
  <c r="K6" i="10"/>
  <c r="J6" i="10"/>
  <c r="I6" i="10"/>
  <c r="W5" i="10"/>
  <c r="V5" i="10"/>
  <c r="U5" i="10"/>
  <c r="T5" i="10"/>
  <c r="K5" i="10"/>
  <c r="J5" i="10"/>
  <c r="I5" i="10"/>
  <c r="H22" i="9" l="1"/>
  <c r="G22" i="9"/>
  <c r="H12" i="9"/>
  <c r="G12" i="9"/>
  <c r="H9" i="9"/>
  <c r="G9" i="9"/>
  <c r="H8" i="9"/>
  <c r="G8" i="9"/>
  <c r="G26" i="9"/>
  <c r="H26" i="9"/>
  <c r="T21" i="8"/>
  <c r="U21" i="8" s="1"/>
  <c r="V21" i="8" s="1"/>
  <c r="AC6" i="4" l="1"/>
  <c r="AC7" i="4"/>
  <c r="AC8" i="4"/>
  <c r="AC9" i="4"/>
  <c r="AC10" i="4"/>
  <c r="AC11" i="4"/>
  <c r="AC12" i="4"/>
  <c r="AC13" i="4"/>
  <c r="AC14" i="4"/>
  <c r="AC15" i="4"/>
  <c r="AC16" i="4"/>
  <c r="AC17" i="4"/>
  <c r="AC18" i="4"/>
  <c r="AC19" i="4"/>
  <c r="AC20" i="4"/>
  <c r="AC21" i="4"/>
  <c r="AC22" i="4"/>
  <c r="AC23" i="4"/>
  <c r="AC5" i="4"/>
  <c r="H34" i="4" l="1"/>
  <c r="V41" i="9" l="1"/>
  <c r="U41" i="9"/>
  <c r="T41" i="9"/>
  <c r="V40" i="9"/>
  <c r="U40" i="9"/>
  <c r="T40" i="9"/>
  <c r="V39" i="9"/>
  <c r="W39" i="9" s="1"/>
  <c r="U39" i="9"/>
  <c r="T39" i="9"/>
  <c r="V38" i="9"/>
  <c r="W38" i="9" s="1"/>
  <c r="U38" i="9"/>
  <c r="T38" i="9"/>
  <c r="V37" i="9"/>
  <c r="W37" i="9" s="1"/>
  <c r="U37" i="9"/>
  <c r="T37" i="9"/>
  <c r="V36" i="9"/>
  <c r="W36" i="9" s="1"/>
  <c r="U36" i="9"/>
  <c r="T36" i="9"/>
  <c r="K36" i="9"/>
  <c r="J36" i="9"/>
  <c r="I36" i="9"/>
  <c r="H36" i="9"/>
  <c r="V35" i="9"/>
  <c r="W35" i="9" s="1"/>
  <c r="U35" i="9"/>
  <c r="T35" i="9"/>
  <c r="J35" i="9"/>
  <c r="I35" i="9"/>
  <c r="H35" i="9"/>
  <c r="G35" i="9"/>
  <c r="K35" i="9" s="1"/>
  <c r="W34" i="9"/>
  <c r="V34" i="9"/>
  <c r="U34" i="9"/>
  <c r="T34" i="9"/>
  <c r="J34" i="9"/>
  <c r="I34" i="9"/>
  <c r="H34" i="9"/>
  <c r="G34" i="9"/>
  <c r="K34" i="9" s="1"/>
  <c r="V33" i="9"/>
  <c r="W33" i="9" s="1"/>
  <c r="U33" i="9"/>
  <c r="T33" i="9"/>
  <c r="J33" i="9"/>
  <c r="I33" i="9"/>
  <c r="H33" i="9"/>
  <c r="G33" i="9"/>
  <c r="K33" i="9" s="1"/>
  <c r="W32" i="9"/>
  <c r="V32" i="9"/>
  <c r="U32" i="9"/>
  <c r="T32" i="9"/>
  <c r="J32" i="9"/>
  <c r="I32" i="9"/>
  <c r="H32" i="9"/>
  <c r="G32" i="9"/>
  <c r="K32" i="9" s="1"/>
  <c r="V31" i="9"/>
  <c r="W31" i="9" s="1"/>
  <c r="U31" i="9"/>
  <c r="T31" i="9"/>
  <c r="N31" i="9"/>
  <c r="K31" i="9"/>
  <c r="J31" i="9"/>
  <c r="I31" i="9"/>
  <c r="V30" i="9"/>
  <c r="W30" i="9" s="1"/>
  <c r="U30" i="9"/>
  <c r="T30" i="9"/>
  <c r="K30" i="9"/>
  <c r="J30" i="9"/>
  <c r="I30" i="9"/>
  <c r="W29" i="9"/>
  <c r="V29" i="9"/>
  <c r="U29" i="9"/>
  <c r="T29" i="9"/>
  <c r="J29" i="9"/>
  <c r="I29" i="9"/>
  <c r="H29" i="9"/>
  <c r="G29" i="9"/>
  <c r="K29" i="9" s="1"/>
  <c r="V28" i="9"/>
  <c r="W28" i="9" s="1"/>
  <c r="U28" i="9"/>
  <c r="T28" i="9"/>
  <c r="K28" i="9"/>
  <c r="W27" i="9"/>
  <c r="V27" i="9"/>
  <c r="U27" i="9"/>
  <c r="T27" i="9"/>
  <c r="K27" i="9"/>
  <c r="J27" i="9"/>
  <c r="I27" i="9"/>
  <c r="H27" i="9"/>
  <c r="W26" i="9"/>
  <c r="V26" i="9"/>
  <c r="U26" i="9"/>
  <c r="T26" i="9"/>
  <c r="J26" i="9"/>
  <c r="I26" i="9"/>
  <c r="K26" i="9"/>
  <c r="W25" i="9"/>
  <c r="T24" i="9"/>
  <c r="U24" i="9" s="1"/>
  <c r="V24" i="9" s="1"/>
  <c r="W24" i="9" s="1"/>
  <c r="K24" i="9"/>
  <c r="J24" i="9"/>
  <c r="I24" i="9"/>
  <c r="V23" i="9"/>
  <c r="W23" i="9" s="1"/>
  <c r="U23" i="9"/>
  <c r="T23" i="9"/>
  <c r="K23" i="9"/>
  <c r="J23" i="9"/>
  <c r="I23" i="9"/>
  <c r="W22" i="9"/>
  <c r="V22" i="9"/>
  <c r="U22" i="9"/>
  <c r="T22" i="9"/>
  <c r="J22" i="9"/>
  <c r="I22" i="9"/>
  <c r="K22" i="9"/>
  <c r="T21" i="9"/>
  <c r="U21" i="9" s="1"/>
  <c r="V21" i="9" s="1"/>
  <c r="K21" i="9"/>
  <c r="J21" i="9"/>
  <c r="I21" i="9"/>
  <c r="W20" i="9"/>
  <c r="V20" i="9"/>
  <c r="U20" i="9"/>
  <c r="T20" i="9"/>
  <c r="K20" i="9"/>
  <c r="J20" i="9"/>
  <c r="I20" i="9"/>
  <c r="U19" i="9"/>
  <c r="V19" i="9" s="1"/>
  <c r="T19" i="9"/>
  <c r="K19" i="9"/>
  <c r="J19" i="9"/>
  <c r="I19" i="9"/>
  <c r="U18" i="9"/>
  <c r="V18" i="9" s="1"/>
  <c r="T18" i="9"/>
  <c r="K18" i="9"/>
  <c r="J18" i="9"/>
  <c r="I18" i="9"/>
  <c r="V17" i="9"/>
  <c r="W17" i="9" s="1"/>
  <c r="U17" i="9"/>
  <c r="T17" i="9"/>
  <c r="K17" i="9"/>
  <c r="J17" i="9"/>
  <c r="I17" i="9"/>
  <c r="U16" i="9"/>
  <c r="V16" i="9" s="1"/>
  <c r="T16" i="9"/>
  <c r="K16" i="9"/>
  <c r="J16" i="9"/>
  <c r="I16" i="9"/>
  <c r="V15" i="9"/>
  <c r="W15" i="9" s="1"/>
  <c r="U15" i="9"/>
  <c r="T15" i="9"/>
  <c r="K15" i="9"/>
  <c r="J15" i="9"/>
  <c r="I15" i="9"/>
  <c r="V14" i="9"/>
  <c r="U14" i="9"/>
  <c r="T14" i="9"/>
  <c r="K14" i="9"/>
  <c r="J14" i="9"/>
  <c r="I14" i="9"/>
  <c r="V13" i="9"/>
  <c r="W13" i="9" s="1"/>
  <c r="U13" i="9"/>
  <c r="T13" i="9"/>
  <c r="K13" i="9"/>
  <c r="J13" i="9"/>
  <c r="I13" i="9"/>
  <c r="U12" i="9"/>
  <c r="V12" i="9" s="1"/>
  <c r="T12" i="9"/>
  <c r="J12" i="9"/>
  <c r="I12" i="9"/>
  <c r="K12" i="9"/>
  <c r="V11" i="9"/>
  <c r="W11" i="9" s="1"/>
  <c r="U11" i="9"/>
  <c r="T11" i="9"/>
  <c r="K11" i="9"/>
  <c r="J11" i="9"/>
  <c r="I11" i="9"/>
  <c r="W10" i="9"/>
  <c r="V10" i="9"/>
  <c r="U10" i="9"/>
  <c r="T10" i="9"/>
  <c r="K10" i="9"/>
  <c r="J10" i="9"/>
  <c r="I10" i="9"/>
  <c r="V9" i="9"/>
  <c r="W9" i="9" s="1"/>
  <c r="U9" i="9"/>
  <c r="T9" i="9"/>
  <c r="J9" i="9"/>
  <c r="K9" i="9"/>
  <c r="T8" i="9"/>
  <c r="U8" i="9" s="1"/>
  <c r="V8" i="9" s="1"/>
  <c r="J8" i="9"/>
  <c r="K8" i="9"/>
  <c r="V7" i="9"/>
  <c r="W7" i="9" s="1"/>
  <c r="U7" i="9"/>
  <c r="T7" i="9"/>
  <c r="K7" i="9"/>
  <c r="J7" i="9"/>
  <c r="I7" i="9"/>
  <c r="W6" i="9"/>
  <c r="V6" i="9"/>
  <c r="U6" i="9"/>
  <c r="T6" i="9"/>
  <c r="K6" i="9"/>
  <c r="J6" i="9"/>
  <c r="I6" i="9"/>
  <c r="V5" i="9"/>
  <c r="W5" i="9" s="1"/>
  <c r="U5" i="9"/>
  <c r="T5" i="9"/>
  <c r="K5" i="9"/>
  <c r="J5" i="9"/>
  <c r="I5" i="9"/>
  <c r="V41" i="8"/>
  <c r="U41" i="8"/>
  <c r="T41" i="8"/>
  <c r="V40" i="8"/>
  <c r="U40" i="8"/>
  <c r="T40" i="8"/>
  <c r="W39" i="8"/>
  <c r="V39" i="8"/>
  <c r="U39" i="8"/>
  <c r="T39" i="8"/>
  <c r="W38" i="8"/>
  <c r="V38" i="8"/>
  <c r="U38" i="8"/>
  <c r="T38" i="8"/>
  <c r="W37" i="8"/>
  <c r="V37" i="8"/>
  <c r="U37" i="8"/>
  <c r="T37" i="8"/>
  <c r="W36" i="8"/>
  <c r="V36" i="8"/>
  <c r="U36" i="8"/>
  <c r="T36" i="8"/>
  <c r="K36" i="8"/>
  <c r="J36" i="8"/>
  <c r="I36" i="8"/>
  <c r="H36" i="8"/>
  <c r="W35" i="8"/>
  <c r="V35" i="8"/>
  <c r="U35" i="8"/>
  <c r="T35" i="8"/>
  <c r="J35" i="8"/>
  <c r="I35" i="8"/>
  <c r="H35" i="8"/>
  <c r="G35" i="8"/>
  <c r="K35" i="8" s="1"/>
  <c r="V34" i="8"/>
  <c r="W34" i="8" s="1"/>
  <c r="U34" i="8"/>
  <c r="T34" i="8"/>
  <c r="J34" i="8"/>
  <c r="I34" i="8"/>
  <c r="H34" i="8"/>
  <c r="G34" i="8"/>
  <c r="K34" i="8" s="1"/>
  <c r="V33" i="8"/>
  <c r="W33" i="8" s="1"/>
  <c r="U33" i="8"/>
  <c r="T33" i="8"/>
  <c r="J33" i="8"/>
  <c r="I33" i="8"/>
  <c r="H33" i="8"/>
  <c r="G33" i="8"/>
  <c r="K33" i="8" s="1"/>
  <c r="V32" i="8"/>
  <c r="W32" i="8" s="1"/>
  <c r="U32" i="8"/>
  <c r="T32" i="8"/>
  <c r="J32" i="8"/>
  <c r="I32" i="8"/>
  <c r="H32" i="8"/>
  <c r="G32" i="8"/>
  <c r="K32" i="8" s="1"/>
  <c r="W31" i="8"/>
  <c r="V31" i="8"/>
  <c r="U31" i="8"/>
  <c r="T31" i="8"/>
  <c r="N31" i="8"/>
  <c r="K31" i="8"/>
  <c r="J31" i="8"/>
  <c r="I31" i="8"/>
  <c r="W30" i="8"/>
  <c r="V30" i="8"/>
  <c r="U30" i="8"/>
  <c r="T30" i="8"/>
  <c r="K30" i="8"/>
  <c r="J30" i="8"/>
  <c r="I30" i="8"/>
  <c r="V29" i="8"/>
  <c r="W29" i="8" s="1"/>
  <c r="U29" i="8"/>
  <c r="T29" i="8"/>
  <c r="J29" i="8"/>
  <c r="I29" i="8"/>
  <c r="H29" i="8"/>
  <c r="G29" i="8"/>
  <c r="K29" i="8" s="1"/>
  <c r="W28" i="8"/>
  <c r="V28" i="8"/>
  <c r="U28" i="8"/>
  <c r="T28" i="8"/>
  <c r="K28" i="8"/>
  <c r="V27" i="8"/>
  <c r="W27" i="8" s="1"/>
  <c r="U27" i="8"/>
  <c r="T27" i="8"/>
  <c r="K27" i="8"/>
  <c r="J27" i="8"/>
  <c r="I27" i="8"/>
  <c r="H27" i="8"/>
  <c r="V26" i="8"/>
  <c r="W26" i="8" s="1"/>
  <c r="U26" i="8"/>
  <c r="T26" i="8"/>
  <c r="J26" i="8"/>
  <c r="I26" i="8"/>
  <c r="H26" i="8"/>
  <c r="G26" i="8"/>
  <c r="K26" i="8" s="1"/>
  <c r="W25" i="8"/>
  <c r="V24" i="8"/>
  <c r="U24" i="8"/>
  <c r="T24" i="8"/>
  <c r="K24" i="8"/>
  <c r="J24" i="8"/>
  <c r="I24" i="8"/>
  <c r="V23" i="8"/>
  <c r="W23" i="8" s="1"/>
  <c r="U23" i="8"/>
  <c r="T23" i="8"/>
  <c r="K23" i="8"/>
  <c r="J23" i="8"/>
  <c r="I23" i="8"/>
  <c r="J22" i="8"/>
  <c r="I22" i="8"/>
  <c r="H22" i="8"/>
  <c r="G22" i="8"/>
  <c r="K22" i="8" s="1"/>
  <c r="K21" i="8"/>
  <c r="J21" i="8"/>
  <c r="I21" i="8"/>
  <c r="V20" i="8"/>
  <c r="W20" i="8" s="1"/>
  <c r="U20" i="8"/>
  <c r="T20" i="8"/>
  <c r="K20" i="8"/>
  <c r="J20" i="8"/>
  <c r="I20" i="8"/>
  <c r="U19" i="8"/>
  <c r="V19" i="8" s="1"/>
  <c r="T19" i="8"/>
  <c r="K19" i="8"/>
  <c r="J19" i="8"/>
  <c r="I19" i="8"/>
  <c r="V18" i="8"/>
  <c r="W18" i="8" s="1"/>
  <c r="U18" i="8"/>
  <c r="T18" i="8"/>
  <c r="K18" i="8"/>
  <c r="J18" i="8"/>
  <c r="I18" i="8"/>
  <c r="U17" i="8"/>
  <c r="V17" i="8" s="1"/>
  <c r="T17" i="8"/>
  <c r="K17" i="8"/>
  <c r="J17" i="8"/>
  <c r="I17" i="8"/>
  <c r="T16" i="8"/>
  <c r="U16" i="8" s="1"/>
  <c r="V16" i="8" s="1"/>
  <c r="K16" i="8"/>
  <c r="J16" i="8"/>
  <c r="I16" i="8"/>
  <c r="W15" i="8"/>
  <c r="V15" i="8"/>
  <c r="U15" i="8"/>
  <c r="T15" i="8"/>
  <c r="K15" i="8"/>
  <c r="J15" i="8"/>
  <c r="I15" i="8"/>
  <c r="T14" i="8"/>
  <c r="U14" i="8" s="1"/>
  <c r="V14" i="8" s="1"/>
  <c r="K14" i="8"/>
  <c r="J14" i="8"/>
  <c r="I14" i="8"/>
  <c r="V13" i="8"/>
  <c r="W13" i="8" s="1"/>
  <c r="U13" i="8"/>
  <c r="T13" i="8"/>
  <c r="K13" i="8"/>
  <c r="J13" i="8"/>
  <c r="I13" i="8"/>
  <c r="V12" i="8"/>
  <c r="W12" i="8" s="1"/>
  <c r="U12" i="8"/>
  <c r="T12" i="8"/>
  <c r="J12" i="8"/>
  <c r="I12" i="8"/>
  <c r="H12" i="8"/>
  <c r="G12" i="8"/>
  <c r="K12" i="8" s="1"/>
  <c r="T11" i="8"/>
  <c r="U11" i="8" s="1"/>
  <c r="V11" i="8" s="1"/>
  <c r="K11" i="8"/>
  <c r="J11" i="8"/>
  <c r="I11" i="8"/>
  <c r="V10" i="8"/>
  <c r="W10" i="8" s="1"/>
  <c r="U10" i="8"/>
  <c r="T10" i="8"/>
  <c r="K10" i="8"/>
  <c r="J10" i="8"/>
  <c r="I10" i="8"/>
  <c r="W9" i="8"/>
  <c r="V9" i="8"/>
  <c r="U9" i="8"/>
  <c r="T9" i="8"/>
  <c r="K9" i="8"/>
  <c r="J9" i="8"/>
  <c r="H9" i="8"/>
  <c r="G9" i="8"/>
  <c r="W8" i="8"/>
  <c r="V8" i="8"/>
  <c r="U8" i="8"/>
  <c r="T8" i="8"/>
  <c r="K8" i="8"/>
  <c r="J8" i="8"/>
  <c r="H8" i="8"/>
  <c r="G8" i="8"/>
  <c r="W7" i="8"/>
  <c r="V7" i="8"/>
  <c r="U7" i="8"/>
  <c r="T7" i="8"/>
  <c r="K7" i="8"/>
  <c r="J7" i="8"/>
  <c r="I7" i="8"/>
  <c r="V6" i="8"/>
  <c r="W6" i="8" s="1"/>
  <c r="U6" i="8"/>
  <c r="T6" i="8"/>
  <c r="K6" i="8"/>
  <c r="J6" i="8"/>
  <c r="I6" i="8"/>
  <c r="V5" i="8"/>
  <c r="U5" i="8"/>
  <c r="T5" i="8"/>
  <c r="K5" i="8"/>
  <c r="J5" i="8"/>
  <c r="I5" i="8"/>
  <c r="V41" i="7"/>
  <c r="U41" i="7"/>
  <c r="T41" i="7"/>
  <c r="V40" i="7"/>
  <c r="U40" i="7"/>
  <c r="T40" i="7"/>
  <c r="W39" i="7"/>
  <c r="V39" i="7"/>
  <c r="U39" i="7"/>
  <c r="T39" i="7"/>
  <c r="W38" i="7"/>
  <c r="V38" i="7"/>
  <c r="U38" i="7"/>
  <c r="T38" i="7"/>
  <c r="W37" i="7"/>
  <c r="V37" i="7"/>
  <c r="U37" i="7"/>
  <c r="T37" i="7"/>
  <c r="W36" i="7"/>
  <c r="V36" i="7"/>
  <c r="U36" i="7"/>
  <c r="T36" i="7"/>
  <c r="K36" i="7"/>
  <c r="J36" i="7"/>
  <c r="I36" i="7"/>
  <c r="H36" i="7"/>
  <c r="W35" i="7"/>
  <c r="V35" i="7"/>
  <c r="U35" i="7"/>
  <c r="T35" i="7"/>
  <c r="J35" i="7"/>
  <c r="I35" i="7"/>
  <c r="H35" i="7"/>
  <c r="G35" i="7"/>
  <c r="K35" i="7" s="1"/>
  <c r="V34" i="7"/>
  <c r="W34" i="7" s="1"/>
  <c r="U34" i="7"/>
  <c r="T34" i="7"/>
  <c r="J34" i="7"/>
  <c r="I34" i="7"/>
  <c r="H34" i="7"/>
  <c r="G34" i="7"/>
  <c r="K34" i="7" s="1"/>
  <c r="V33" i="7"/>
  <c r="W33" i="7" s="1"/>
  <c r="U33" i="7"/>
  <c r="T33" i="7"/>
  <c r="J33" i="7"/>
  <c r="I33" i="7"/>
  <c r="H33" i="7"/>
  <c r="G33" i="7"/>
  <c r="K33" i="7" s="1"/>
  <c r="V32" i="7"/>
  <c r="W32" i="7" s="1"/>
  <c r="U32" i="7"/>
  <c r="T32" i="7"/>
  <c r="J32" i="7"/>
  <c r="I32" i="7"/>
  <c r="H32" i="7"/>
  <c r="G32" i="7"/>
  <c r="K32" i="7" s="1"/>
  <c r="W31" i="7"/>
  <c r="V31" i="7"/>
  <c r="U31" i="7"/>
  <c r="T31" i="7"/>
  <c r="N31" i="7"/>
  <c r="K31" i="7"/>
  <c r="J31" i="7"/>
  <c r="I31" i="7"/>
  <c r="W30" i="7"/>
  <c r="V30" i="7"/>
  <c r="U30" i="7"/>
  <c r="T30" i="7"/>
  <c r="K30" i="7"/>
  <c r="J30" i="7"/>
  <c r="I30" i="7"/>
  <c r="V29" i="7"/>
  <c r="W29" i="7" s="1"/>
  <c r="U29" i="7"/>
  <c r="T29" i="7"/>
  <c r="J29" i="7"/>
  <c r="I29" i="7"/>
  <c r="H29" i="7"/>
  <c r="G29" i="7"/>
  <c r="K29" i="7" s="1"/>
  <c r="W28" i="7"/>
  <c r="V28" i="7"/>
  <c r="U28" i="7"/>
  <c r="T28" i="7"/>
  <c r="K28" i="7"/>
  <c r="V27" i="7"/>
  <c r="W27" i="7" s="1"/>
  <c r="U27" i="7"/>
  <c r="T27" i="7"/>
  <c r="K27" i="7"/>
  <c r="J27" i="7"/>
  <c r="I27" i="7"/>
  <c r="H27" i="7"/>
  <c r="V26" i="7"/>
  <c r="W26" i="7" s="1"/>
  <c r="U26" i="7"/>
  <c r="T26" i="7"/>
  <c r="J26" i="7"/>
  <c r="I26" i="7"/>
  <c r="H26" i="7"/>
  <c r="G26" i="7"/>
  <c r="K26" i="7" s="1"/>
  <c r="W25" i="7"/>
  <c r="T24" i="7"/>
  <c r="U24" i="7" s="1"/>
  <c r="V24" i="7" s="1"/>
  <c r="K24" i="7"/>
  <c r="J24" i="7"/>
  <c r="I24" i="7"/>
  <c r="V23" i="7"/>
  <c r="W23" i="7" s="1"/>
  <c r="U23" i="7"/>
  <c r="T23" i="7"/>
  <c r="K23" i="7"/>
  <c r="J23" i="7"/>
  <c r="I23" i="7"/>
  <c r="V22" i="7"/>
  <c r="W22" i="7" s="1"/>
  <c r="U22" i="7"/>
  <c r="T22" i="7"/>
  <c r="J22" i="7"/>
  <c r="I22" i="7"/>
  <c r="H22" i="7"/>
  <c r="G22" i="7"/>
  <c r="K22" i="7" s="1"/>
  <c r="U21" i="7"/>
  <c r="V21" i="7" s="1"/>
  <c r="T21" i="7"/>
  <c r="K21" i="7"/>
  <c r="J21" i="7"/>
  <c r="I21" i="7"/>
  <c r="V20" i="7"/>
  <c r="W20" i="7" s="1"/>
  <c r="U20" i="7"/>
  <c r="T20" i="7"/>
  <c r="K20" i="7"/>
  <c r="J20" i="7"/>
  <c r="I20" i="7"/>
  <c r="T19" i="7"/>
  <c r="U19" i="7" s="1"/>
  <c r="V19" i="7" s="1"/>
  <c r="K19" i="7"/>
  <c r="J19" i="7"/>
  <c r="I19" i="7"/>
  <c r="V18" i="7"/>
  <c r="U18" i="7"/>
  <c r="T18" i="7"/>
  <c r="K18" i="7"/>
  <c r="J18" i="7"/>
  <c r="I18" i="7"/>
  <c r="V17" i="7"/>
  <c r="W17" i="7" s="1"/>
  <c r="U17" i="7"/>
  <c r="T17" i="7"/>
  <c r="K17" i="7"/>
  <c r="J17" i="7"/>
  <c r="I17" i="7"/>
  <c r="U16" i="7"/>
  <c r="V16" i="7" s="1"/>
  <c r="T16" i="7"/>
  <c r="K16" i="7"/>
  <c r="J16" i="7"/>
  <c r="I16" i="7"/>
  <c r="V15" i="7"/>
  <c r="W15" i="7" s="1"/>
  <c r="U15" i="7"/>
  <c r="T15" i="7"/>
  <c r="K15" i="7"/>
  <c r="J15" i="7"/>
  <c r="I15" i="7"/>
  <c r="U14" i="7"/>
  <c r="V14" i="7" s="1"/>
  <c r="T14" i="7"/>
  <c r="K14" i="7"/>
  <c r="J14" i="7"/>
  <c r="I14" i="7"/>
  <c r="V13" i="7"/>
  <c r="W13" i="7" s="1"/>
  <c r="U13" i="7"/>
  <c r="T13" i="7"/>
  <c r="K13" i="7"/>
  <c r="J13" i="7"/>
  <c r="I13" i="7"/>
  <c r="V12" i="7"/>
  <c r="W12" i="7" s="1"/>
  <c r="U12" i="7"/>
  <c r="T12" i="7"/>
  <c r="J12" i="7"/>
  <c r="I12" i="7"/>
  <c r="H12" i="7"/>
  <c r="G12" i="7"/>
  <c r="K12" i="7" s="1"/>
  <c r="T11" i="7"/>
  <c r="U11" i="7" s="1"/>
  <c r="V11" i="7" s="1"/>
  <c r="K11" i="7"/>
  <c r="J11" i="7"/>
  <c r="I11" i="7"/>
  <c r="V10" i="7"/>
  <c r="W10" i="7" s="1"/>
  <c r="U10" i="7"/>
  <c r="T10" i="7"/>
  <c r="K10" i="7"/>
  <c r="J10" i="7"/>
  <c r="I10" i="7"/>
  <c r="W9" i="7"/>
  <c r="V9" i="7"/>
  <c r="U9" i="7"/>
  <c r="T9" i="7"/>
  <c r="K9" i="7"/>
  <c r="J9" i="7"/>
  <c r="H9" i="7"/>
  <c r="G9" i="7"/>
  <c r="W8" i="7"/>
  <c r="V8" i="7"/>
  <c r="U8" i="7"/>
  <c r="T8" i="7"/>
  <c r="K8" i="7"/>
  <c r="J8" i="7"/>
  <c r="H8" i="7"/>
  <c r="G8" i="7"/>
  <c r="W7" i="7"/>
  <c r="V7" i="7"/>
  <c r="U7" i="7"/>
  <c r="T7" i="7"/>
  <c r="K7" i="7"/>
  <c r="J7" i="7"/>
  <c r="I7" i="7"/>
  <c r="V6" i="7"/>
  <c r="W6" i="7" s="1"/>
  <c r="U6" i="7"/>
  <c r="T6" i="7"/>
  <c r="K6" i="7"/>
  <c r="J6" i="7"/>
  <c r="I6" i="7"/>
  <c r="V5" i="7"/>
  <c r="W5" i="7" s="1"/>
  <c r="U5" i="7"/>
  <c r="T5" i="7"/>
  <c r="K5" i="7"/>
  <c r="J5" i="7"/>
  <c r="I5" i="7"/>
  <c r="V41" i="6"/>
  <c r="U41" i="6"/>
  <c r="T41" i="6"/>
  <c r="V40" i="6"/>
  <c r="U40" i="6"/>
  <c r="T40" i="6"/>
  <c r="V39" i="6"/>
  <c r="W39" i="6" s="1"/>
  <c r="U39" i="6"/>
  <c r="T39" i="6"/>
  <c r="V38" i="6"/>
  <c r="W38" i="6" s="1"/>
  <c r="U38" i="6"/>
  <c r="T38" i="6"/>
  <c r="V37" i="6"/>
  <c r="W37" i="6" s="1"/>
  <c r="U37" i="6"/>
  <c r="T37" i="6"/>
  <c r="V36" i="6"/>
  <c r="W36" i="6" s="1"/>
  <c r="U36" i="6"/>
  <c r="T36" i="6"/>
  <c r="K36" i="6"/>
  <c r="J36" i="6"/>
  <c r="I36" i="6"/>
  <c r="H36" i="6"/>
  <c r="V35" i="6"/>
  <c r="W35" i="6" s="1"/>
  <c r="U35" i="6"/>
  <c r="T35" i="6"/>
  <c r="J35" i="6"/>
  <c r="I35" i="6"/>
  <c r="H35" i="6"/>
  <c r="G35" i="6"/>
  <c r="K35" i="6" s="1"/>
  <c r="V34" i="6"/>
  <c r="W34" i="6" s="1"/>
  <c r="U34" i="6"/>
  <c r="T34" i="6"/>
  <c r="J34" i="6"/>
  <c r="I34" i="6"/>
  <c r="H34" i="6"/>
  <c r="G34" i="6"/>
  <c r="K34" i="6" s="1"/>
  <c r="W33" i="6"/>
  <c r="V33" i="6"/>
  <c r="U33" i="6"/>
  <c r="T33" i="6"/>
  <c r="J33" i="6"/>
  <c r="I33" i="6"/>
  <c r="H33" i="6"/>
  <c r="G33" i="6"/>
  <c r="K33" i="6" s="1"/>
  <c r="W32" i="6"/>
  <c r="V32" i="6"/>
  <c r="U32" i="6"/>
  <c r="T32" i="6"/>
  <c r="J32" i="6"/>
  <c r="I32" i="6"/>
  <c r="H32" i="6"/>
  <c r="G32" i="6"/>
  <c r="K32" i="6" s="1"/>
  <c r="V31" i="6"/>
  <c r="W31" i="6" s="1"/>
  <c r="U31" i="6"/>
  <c r="T31" i="6"/>
  <c r="N31" i="6"/>
  <c r="K31" i="6"/>
  <c r="J31" i="6"/>
  <c r="I31" i="6"/>
  <c r="V30" i="6"/>
  <c r="W30" i="6" s="1"/>
  <c r="U30" i="6"/>
  <c r="T30" i="6"/>
  <c r="K30" i="6"/>
  <c r="J30" i="6"/>
  <c r="I30" i="6"/>
  <c r="W29" i="6"/>
  <c r="V29" i="6"/>
  <c r="U29" i="6"/>
  <c r="T29" i="6"/>
  <c r="J29" i="6"/>
  <c r="I29" i="6"/>
  <c r="H29" i="6"/>
  <c r="G29" i="6"/>
  <c r="K29" i="6" s="1"/>
  <c r="V28" i="6"/>
  <c r="W28" i="6" s="1"/>
  <c r="U28" i="6"/>
  <c r="T28" i="6"/>
  <c r="K28" i="6"/>
  <c r="V27" i="6"/>
  <c r="W27" i="6" s="1"/>
  <c r="U27" i="6"/>
  <c r="T27" i="6"/>
  <c r="K27" i="6"/>
  <c r="J27" i="6"/>
  <c r="I27" i="6"/>
  <c r="H27" i="6"/>
  <c r="V26" i="6"/>
  <c r="W26" i="6" s="1"/>
  <c r="U26" i="6"/>
  <c r="T26" i="6"/>
  <c r="J26" i="6"/>
  <c r="I26" i="6"/>
  <c r="H26" i="6"/>
  <c r="G26" i="6"/>
  <c r="K26" i="6" s="1"/>
  <c r="W25" i="6"/>
  <c r="W24" i="6"/>
  <c r="V24" i="6"/>
  <c r="U24" i="6"/>
  <c r="T24" i="6"/>
  <c r="K24" i="6"/>
  <c r="J24" i="6"/>
  <c r="I24" i="6"/>
  <c r="W23" i="6"/>
  <c r="V23" i="6"/>
  <c r="U23" i="6"/>
  <c r="T23" i="6"/>
  <c r="K23" i="6"/>
  <c r="J23" i="6"/>
  <c r="I23" i="6"/>
  <c r="V22" i="6"/>
  <c r="W22" i="6" s="1"/>
  <c r="U22" i="6"/>
  <c r="T22" i="6"/>
  <c r="J22" i="6"/>
  <c r="I22" i="6"/>
  <c r="H22" i="6"/>
  <c r="G22" i="6"/>
  <c r="K22" i="6" s="1"/>
  <c r="W21" i="6"/>
  <c r="V21" i="6"/>
  <c r="U21" i="6"/>
  <c r="T21" i="6"/>
  <c r="K21" i="6"/>
  <c r="J21" i="6"/>
  <c r="I21" i="6"/>
  <c r="V20" i="6"/>
  <c r="W20" i="6" s="1"/>
  <c r="U20" i="6"/>
  <c r="T20" i="6"/>
  <c r="K20" i="6"/>
  <c r="J20" i="6"/>
  <c r="I20" i="6"/>
  <c r="T19" i="6"/>
  <c r="U19" i="6" s="1"/>
  <c r="V19" i="6" s="1"/>
  <c r="K19" i="6"/>
  <c r="J19" i="6"/>
  <c r="I19" i="6"/>
  <c r="W18" i="6"/>
  <c r="V18" i="6"/>
  <c r="U18" i="6"/>
  <c r="T18" i="6"/>
  <c r="K18" i="6"/>
  <c r="J18" i="6"/>
  <c r="I18" i="6"/>
  <c r="W17" i="6"/>
  <c r="V17" i="6"/>
  <c r="U17" i="6"/>
  <c r="T17" i="6"/>
  <c r="K17" i="6"/>
  <c r="J17" i="6"/>
  <c r="I17" i="6"/>
  <c r="T16" i="6"/>
  <c r="U16" i="6" s="1"/>
  <c r="V16" i="6" s="1"/>
  <c r="K16" i="6"/>
  <c r="J16" i="6"/>
  <c r="I16" i="6"/>
  <c r="V15" i="6"/>
  <c r="W15" i="6" s="1"/>
  <c r="U15" i="6"/>
  <c r="T15" i="6"/>
  <c r="K15" i="6"/>
  <c r="J15" i="6"/>
  <c r="I15" i="6"/>
  <c r="T14" i="6"/>
  <c r="U14" i="6" s="1"/>
  <c r="V14" i="6" s="1"/>
  <c r="K14" i="6"/>
  <c r="J14" i="6"/>
  <c r="I14" i="6"/>
  <c r="V13" i="6"/>
  <c r="W13" i="6" s="1"/>
  <c r="U13" i="6"/>
  <c r="T13" i="6"/>
  <c r="K13" i="6"/>
  <c r="J13" i="6"/>
  <c r="I13" i="6"/>
  <c r="V12" i="6"/>
  <c r="W12" i="6" s="1"/>
  <c r="U12" i="6"/>
  <c r="T12" i="6"/>
  <c r="J12" i="6"/>
  <c r="I12" i="6"/>
  <c r="H12" i="6"/>
  <c r="G12" i="6"/>
  <c r="K12" i="6" s="1"/>
  <c r="T11" i="6"/>
  <c r="U11" i="6" s="1"/>
  <c r="V11" i="6" s="1"/>
  <c r="K11" i="6"/>
  <c r="J11" i="6"/>
  <c r="I11" i="6"/>
  <c r="V10" i="6"/>
  <c r="W10" i="6" s="1"/>
  <c r="U10" i="6"/>
  <c r="T10" i="6"/>
  <c r="K10" i="6"/>
  <c r="J10" i="6"/>
  <c r="I10" i="6"/>
  <c r="V9" i="6"/>
  <c r="W9" i="6" s="1"/>
  <c r="U9" i="6"/>
  <c r="T9" i="6"/>
  <c r="J9" i="6"/>
  <c r="H9" i="6"/>
  <c r="G9" i="6"/>
  <c r="K9" i="6" s="1"/>
  <c r="V8" i="6"/>
  <c r="W8" i="6" s="1"/>
  <c r="U8" i="6"/>
  <c r="T8" i="6"/>
  <c r="J8" i="6"/>
  <c r="H8" i="6"/>
  <c r="G8" i="6"/>
  <c r="K8" i="6" s="1"/>
  <c r="V7" i="6"/>
  <c r="W7" i="6" s="1"/>
  <c r="U7" i="6"/>
  <c r="T7" i="6"/>
  <c r="K7" i="6"/>
  <c r="J7" i="6"/>
  <c r="I7" i="6"/>
  <c r="W6" i="6"/>
  <c r="V6" i="6"/>
  <c r="U6" i="6"/>
  <c r="T6" i="6"/>
  <c r="K6" i="6"/>
  <c r="J6" i="6"/>
  <c r="I6" i="6"/>
  <c r="V5" i="6"/>
  <c r="W5" i="6" s="1"/>
  <c r="U5" i="6"/>
  <c r="T5" i="6"/>
  <c r="K5" i="6"/>
  <c r="J5" i="6"/>
  <c r="I5" i="6"/>
  <c r="W21" i="9" l="1"/>
  <c r="W19" i="9"/>
  <c r="W18" i="9"/>
  <c r="W16" i="9"/>
  <c r="W12" i="9"/>
  <c r="W8" i="9"/>
  <c r="W24" i="7"/>
  <c r="W21" i="7"/>
  <c r="W19" i="7"/>
  <c r="W11" i="7"/>
  <c r="W14" i="7"/>
  <c r="W16" i="7"/>
  <c r="W14" i="6"/>
  <c r="G12" i="2"/>
  <c r="V41" i="2"/>
  <c r="U41" i="2"/>
  <c r="T41" i="2"/>
  <c r="V40" i="2"/>
  <c r="U40" i="2"/>
  <c r="T40" i="2"/>
  <c r="W39" i="2"/>
  <c r="V39" i="2"/>
  <c r="U39" i="2"/>
  <c r="T39" i="2"/>
  <c r="W38" i="2"/>
  <c r="V38" i="2"/>
  <c r="U38" i="2"/>
  <c r="T38" i="2"/>
  <c r="W37" i="2"/>
  <c r="V37" i="2"/>
  <c r="U37" i="2"/>
  <c r="T37" i="2"/>
  <c r="W36" i="2"/>
  <c r="V36" i="2"/>
  <c r="U36" i="2"/>
  <c r="T36" i="2"/>
  <c r="K36" i="2"/>
  <c r="J36" i="2"/>
  <c r="I36" i="2"/>
  <c r="H36" i="2"/>
  <c r="W35" i="2"/>
  <c r="V35" i="2"/>
  <c r="U35" i="2"/>
  <c r="T35" i="2"/>
  <c r="J35" i="2"/>
  <c r="I35" i="2"/>
  <c r="H35" i="2"/>
  <c r="G35" i="2"/>
  <c r="K35" i="2" s="1"/>
  <c r="V34" i="2"/>
  <c r="W34" i="2" s="1"/>
  <c r="U34" i="2"/>
  <c r="T34" i="2"/>
  <c r="J34" i="2"/>
  <c r="I34" i="2"/>
  <c r="H34" i="2"/>
  <c r="G34" i="2"/>
  <c r="K34" i="2" s="1"/>
  <c r="W33" i="2"/>
  <c r="V33" i="2"/>
  <c r="U33" i="2"/>
  <c r="T33" i="2"/>
  <c r="J33" i="2"/>
  <c r="I33" i="2"/>
  <c r="H33" i="2"/>
  <c r="G33" i="2"/>
  <c r="K33" i="2" s="1"/>
  <c r="V32" i="2"/>
  <c r="W32" i="2" s="1"/>
  <c r="U32" i="2"/>
  <c r="T32" i="2"/>
  <c r="J32" i="2"/>
  <c r="I32" i="2"/>
  <c r="H32" i="2"/>
  <c r="G32" i="2"/>
  <c r="K32" i="2" s="1"/>
  <c r="W31" i="2"/>
  <c r="V31" i="2"/>
  <c r="U31" i="2"/>
  <c r="T31" i="2"/>
  <c r="N31" i="2"/>
  <c r="K31" i="2"/>
  <c r="J31" i="2"/>
  <c r="I31" i="2"/>
  <c r="W30" i="2"/>
  <c r="V30" i="2"/>
  <c r="U30" i="2"/>
  <c r="T30" i="2"/>
  <c r="K30" i="2"/>
  <c r="J30" i="2"/>
  <c r="I30" i="2"/>
  <c r="V29" i="2"/>
  <c r="W29" i="2" s="1"/>
  <c r="U29" i="2"/>
  <c r="T29" i="2"/>
  <c r="J29" i="2"/>
  <c r="I29" i="2"/>
  <c r="H29" i="2"/>
  <c r="G29" i="2"/>
  <c r="K29" i="2" s="1"/>
  <c r="W28" i="2"/>
  <c r="V28" i="2"/>
  <c r="U28" i="2"/>
  <c r="T28" i="2"/>
  <c r="K28" i="2"/>
  <c r="V27" i="2"/>
  <c r="W27" i="2" s="1"/>
  <c r="U27" i="2"/>
  <c r="T27" i="2"/>
  <c r="K27" i="2"/>
  <c r="J27" i="2"/>
  <c r="I27" i="2"/>
  <c r="H27" i="2"/>
  <c r="V26" i="2"/>
  <c r="W26" i="2" s="1"/>
  <c r="U26" i="2"/>
  <c r="T26" i="2"/>
  <c r="J26" i="2"/>
  <c r="I26" i="2"/>
  <c r="H26" i="2"/>
  <c r="G26" i="2"/>
  <c r="K26" i="2" s="1"/>
  <c r="W25" i="2"/>
  <c r="V24" i="2"/>
  <c r="W24" i="2" s="1"/>
  <c r="U24" i="2"/>
  <c r="T24" i="2"/>
  <c r="K24" i="2"/>
  <c r="J24" i="2"/>
  <c r="I24" i="2"/>
  <c r="W23" i="2"/>
  <c r="V23" i="2"/>
  <c r="U23" i="2"/>
  <c r="T23" i="2"/>
  <c r="K23" i="2"/>
  <c r="J23" i="2"/>
  <c r="I23" i="2"/>
  <c r="V22" i="2"/>
  <c r="W22" i="2" s="1"/>
  <c r="U22" i="2"/>
  <c r="T22" i="2"/>
  <c r="J22" i="2"/>
  <c r="I22" i="2"/>
  <c r="H22" i="2"/>
  <c r="G22" i="2"/>
  <c r="K22" i="2" s="1"/>
  <c r="W21" i="2"/>
  <c r="V21" i="2"/>
  <c r="U21" i="2"/>
  <c r="T21" i="2"/>
  <c r="K21" i="2"/>
  <c r="J21" i="2"/>
  <c r="I21" i="2"/>
  <c r="V20" i="2"/>
  <c r="W20" i="2" s="1"/>
  <c r="U20" i="2"/>
  <c r="T20" i="2"/>
  <c r="K20" i="2"/>
  <c r="J20" i="2"/>
  <c r="I20" i="2"/>
  <c r="W19" i="2"/>
  <c r="V19" i="2"/>
  <c r="U19" i="2"/>
  <c r="T19" i="2"/>
  <c r="K19" i="2"/>
  <c r="J19" i="2"/>
  <c r="I19" i="2"/>
  <c r="V18" i="2"/>
  <c r="W18" i="2" s="1"/>
  <c r="U18" i="2"/>
  <c r="T18" i="2"/>
  <c r="K18" i="2"/>
  <c r="J18" i="2"/>
  <c r="I18" i="2"/>
  <c r="W17" i="2"/>
  <c r="V17" i="2"/>
  <c r="U17" i="2"/>
  <c r="T17" i="2"/>
  <c r="K17" i="2"/>
  <c r="J17" i="2"/>
  <c r="I17" i="2"/>
  <c r="T16" i="2"/>
  <c r="U16" i="2" s="1"/>
  <c r="V16" i="2" s="1"/>
  <c r="W16" i="2" s="1"/>
  <c r="K16" i="2"/>
  <c r="J16" i="2"/>
  <c r="I16" i="2"/>
  <c r="W15" i="2"/>
  <c r="V15" i="2"/>
  <c r="U15" i="2"/>
  <c r="T15" i="2"/>
  <c r="K15" i="2"/>
  <c r="J15" i="2"/>
  <c r="I15" i="2"/>
  <c r="T14" i="2"/>
  <c r="U14" i="2" s="1"/>
  <c r="V14" i="2" s="1"/>
  <c r="K14" i="2"/>
  <c r="J14" i="2"/>
  <c r="I14" i="2"/>
  <c r="W13" i="2"/>
  <c r="V13" i="2"/>
  <c r="U13" i="2"/>
  <c r="T13" i="2"/>
  <c r="K13" i="2"/>
  <c r="J13" i="2"/>
  <c r="I13" i="2"/>
  <c r="V12" i="2"/>
  <c r="W12" i="2" s="1"/>
  <c r="U12" i="2"/>
  <c r="T12" i="2"/>
  <c r="J12" i="2"/>
  <c r="I12" i="2"/>
  <c r="H12" i="2"/>
  <c r="K12" i="2"/>
  <c r="T11" i="2"/>
  <c r="U11" i="2" s="1"/>
  <c r="V11" i="2" s="1"/>
  <c r="K11" i="2"/>
  <c r="J11" i="2"/>
  <c r="I11" i="2"/>
  <c r="V10" i="2"/>
  <c r="W10" i="2" s="1"/>
  <c r="U10" i="2"/>
  <c r="T10" i="2"/>
  <c r="K10" i="2"/>
  <c r="J10" i="2"/>
  <c r="I10" i="2"/>
  <c r="W9" i="2"/>
  <c r="V9" i="2"/>
  <c r="U9" i="2"/>
  <c r="T9" i="2"/>
  <c r="K9" i="2"/>
  <c r="J9" i="2"/>
  <c r="H9" i="2"/>
  <c r="G9" i="2"/>
  <c r="W8" i="2"/>
  <c r="V8" i="2"/>
  <c r="U8" i="2"/>
  <c r="T8" i="2"/>
  <c r="K8" i="2"/>
  <c r="J8" i="2"/>
  <c r="H8" i="2"/>
  <c r="G8" i="2"/>
  <c r="W7" i="2"/>
  <c r="V7" i="2"/>
  <c r="U7" i="2"/>
  <c r="T7" i="2"/>
  <c r="K7" i="2"/>
  <c r="J7" i="2"/>
  <c r="I7" i="2"/>
  <c r="V6" i="2"/>
  <c r="W6" i="2" s="1"/>
  <c r="U6" i="2"/>
  <c r="T6" i="2"/>
  <c r="K6" i="2"/>
  <c r="J6" i="2"/>
  <c r="I6" i="2"/>
  <c r="W5" i="2"/>
  <c r="V5" i="2"/>
  <c r="U5" i="2"/>
  <c r="T5" i="2"/>
  <c r="K5" i="2"/>
  <c r="J5" i="2"/>
  <c r="I5" i="2"/>
  <c r="V41" i="1"/>
  <c r="U41" i="1"/>
  <c r="T41" i="1"/>
  <c r="V40" i="1"/>
  <c r="U40" i="1"/>
  <c r="T40" i="1"/>
  <c r="V39" i="1"/>
  <c r="W39" i="1" s="1"/>
  <c r="U39" i="1"/>
  <c r="T39" i="1"/>
  <c r="V38" i="1"/>
  <c r="W38" i="1" s="1"/>
  <c r="U38" i="1"/>
  <c r="T38" i="1"/>
  <c r="V37" i="1"/>
  <c r="W37" i="1" s="1"/>
  <c r="U37" i="1"/>
  <c r="T37" i="1"/>
  <c r="V36" i="1"/>
  <c r="W36" i="1" s="1"/>
  <c r="U36" i="1"/>
  <c r="T36" i="1"/>
  <c r="K36" i="1"/>
  <c r="J36" i="1"/>
  <c r="I36" i="1"/>
  <c r="H36" i="1"/>
  <c r="V35" i="1"/>
  <c r="W35" i="1" s="1"/>
  <c r="U35" i="1"/>
  <c r="T35" i="1"/>
  <c r="J35" i="1"/>
  <c r="I35" i="1"/>
  <c r="H35" i="1"/>
  <c r="G35" i="1"/>
  <c r="K35" i="1" s="1"/>
  <c r="W34" i="1"/>
  <c r="V34" i="1"/>
  <c r="U34" i="1"/>
  <c r="T34" i="1"/>
  <c r="J34" i="1"/>
  <c r="I34" i="1"/>
  <c r="H34" i="1"/>
  <c r="G34" i="1"/>
  <c r="K34" i="1" s="1"/>
  <c r="W33" i="1"/>
  <c r="V33" i="1"/>
  <c r="U33" i="1"/>
  <c r="T33" i="1"/>
  <c r="J33" i="1"/>
  <c r="I33" i="1"/>
  <c r="H33" i="1"/>
  <c r="G33" i="1"/>
  <c r="K33" i="1" s="1"/>
  <c r="W32" i="1"/>
  <c r="V32" i="1"/>
  <c r="U32" i="1"/>
  <c r="T32" i="1"/>
  <c r="J32" i="1"/>
  <c r="I32" i="1"/>
  <c r="H32" i="1"/>
  <c r="G32" i="1"/>
  <c r="K32" i="1" s="1"/>
  <c r="V31" i="1"/>
  <c r="W31" i="1" s="1"/>
  <c r="U31" i="1"/>
  <c r="T31" i="1"/>
  <c r="N31" i="1"/>
  <c r="K31" i="1"/>
  <c r="J31" i="1"/>
  <c r="I31" i="1"/>
  <c r="V30" i="1"/>
  <c r="W30" i="1" s="1"/>
  <c r="U30" i="1"/>
  <c r="T30" i="1"/>
  <c r="K30" i="1"/>
  <c r="J30" i="1"/>
  <c r="I30" i="1"/>
  <c r="W29" i="1"/>
  <c r="V29" i="1"/>
  <c r="U29" i="1"/>
  <c r="T29" i="1"/>
  <c r="J29" i="1"/>
  <c r="I29" i="1"/>
  <c r="H29" i="1"/>
  <c r="G29" i="1"/>
  <c r="K29" i="1" s="1"/>
  <c r="V28" i="1"/>
  <c r="W28" i="1" s="1"/>
  <c r="U28" i="1"/>
  <c r="T28" i="1"/>
  <c r="K28" i="1"/>
  <c r="W27" i="1"/>
  <c r="V27" i="1"/>
  <c r="U27" i="1"/>
  <c r="T27" i="1"/>
  <c r="K27" i="1"/>
  <c r="J27" i="1"/>
  <c r="I27" i="1"/>
  <c r="H27" i="1"/>
  <c r="W26" i="1"/>
  <c r="V26" i="1"/>
  <c r="U26" i="1"/>
  <c r="T26" i="1"/>
  <c r="J26" i="1"/>
  <c r="I26" i="1"/>
  <c r="H26" i="1"/>
  <c r="G26" i="1"/>
  <c r="K26" i="1" s="1"/>
  <c r="W25" i="1"/>
  <c r="W24" i="1"/>
  <c r="V24" i="1"/>
  <c r="U24" i="1"/>
  <c r="T24" i="1"/>
  <c r="K24" i="1"/>
  <c r="J24" i="1"/>
  <c r="I24" i="1"/>
  <c r="W23" i="1"/>
  <c r="V23" i="1"/>
  <c r="U23" i="1"/>
  <c r="T23" i="1"/>
  <c r="K23" i="1"/>
  <c r="J23" i="1"/>
  <c r="I23" i="1"/>
  <c r="W22" i="1"/>
  <c r="V22" i="1"/>
  <c r="U22" i="1"/>
  <c r="T22" i="1"/>
  <c r="J22" i="1"/>
  <c r="I22" i="1"/>
  <c r="H22" i="1"/>
  <c r="G22" i="1"/>
  <c r="K22" i="1" s="1"/>
  <c r="W21" i="1"/>
  <c r="V21" i="1"/>
  <c r="U21" i="1"/>
  <c r="T21" i="1"/>
  <c r="K21" i="1"/>
  <c r="J21" i="1"/>
  <c r="I21" i="1"/>
  <c r="W20" i="1"/>
  <c r="V20" i="1"/>
  <c r="U20" i="1"/>
  <c r="T20" i="1"/>
  <c r="K20" i="1"/>
  <c r="J20" i="1"/>
  <c r="I20" i="1"/>
  <c r="V19" i="1"/>
  <c r="W19" i="1" s="1"/>
  <c r="U19" i="1"/>
  <c r="T19" i="1"/>
  <c r="K19" i="1"/>
  <c r="J19" i="1"/>
  <c r="I19" i="1"/>
  <c r="W18" i="1"/>
  <c r="V18" i="1"/>
  <c r="U18" i="1"/>
  <c r="T18" i="1"/>
  <c r="K18" i="1"/>
  <c r="J18" i="1"/>
  <c r="I18" i="1"/>
  <c r="W17" i="1"/>
  <c r="V17" i="1"/>
  <c r="U17" i="1"/>
  <c r="T17" i="1"/>
  <c r="K17" i="1"/>
  <c r="J17" i="1"/>
  <c r="I17" i="1"/>
  <c r="W16" i="1"/>
  <c r="V16" i="1"/>
  <c r="U16" i="1"/>
  <c r="T16" i="1"/>
  <c r="K16" i="1"/>
  <c r="J16" i="1"/>
  <c r="I16" i="1"/>
  <c r="V15" i="1"/>
  <c r="W15" i="1" s="1"/>
  <c r="U15" i="1"/>
  <c r="T15" i="1"/>
  <c r="K15" i="1"/>
  <c r="J15" i="1"/>
  <c r="I15" i="1"/>
  <c r="W14" i="1"/>
  <c r="V14" i="1"/>
  <c r="U14" i="1"/>
  <c r="T14" i="1"/>
  <c r="K14" i="1"/>
  <c r="J14" i="1"/>
  <c r="I14" i="1"/>
  <c r="W13" i="1"/>
  <c r="V13" i="1"/>
  <c r="U13" i="1"/>
  <c r="T13" i="1"/>
  <c r="K13" i="1"/>
  <c r="J13" i="1"/>
  <c r="I13" i="1"/>
  <c r="W12" i="1"/>
  <c r="V12" i="1"/>
  <c r="U12" i="1"/>
  <c r="T12" i="1"/>
  <c r="J12" i="1"/>
  <c r="I12" i="1"/>
  <c r="H12" i="1"/>
  <c r="G12" i="1"/>
  <c r="K12" i="1" s="1"/>
  <c r="W11" i="1"/>
  <c r="V11" i="1"/>
  <c r="U11" i="1"/>
  <c r="T11" i="1"/>
  <c r="K11" i="1"/>
  <c r="J11" i="1"/>
  <c r="I11" i="1"/>
  <c r="W10" i="1"/>
  <c r="V10" i="1"/>
  <c r="U10" i="1"/>
  <c r="T10" i="1"/>
  <c r="K10" i="1"/>
  <c r="J10" i="1"/>
  <c r="I10" i="1"/>
  <c r="V9" i="1"/>
  <c r="W9" i="1" s="1"/>
  <c r="U9" i="1"/>
  <c r="T9" i="1"/>
  <c r="J9" i="1"/>
  <c r="H9" i="1"/>
  <c r="G9" i="1"/>
  <c r="K9" i="1" s="1"/>
  <c r="V8" i="1"/>
  <c r="W8" i="1" s="1"/>
  <c r="U8" i="1"/>
  <c r="T8" i="1"/>
  <c r="J8" i="1"/>
  <c r="H8" i="1"/>
  <c r="G8" i="1"/>
  <c r="K8" i="1" s="1"/>
  <c r="V7" i="1"/>
  <c r="W7" i="1" s="1"/>
  <c r="U7" i="1"/>
  <c r="T7" i="1"/>
  <c r="K7" i="1"/>
  <c r="J7" i="1"/>
  <c r="I7" i="1"/>
  <c r="W6" i="1"/>
  <c r="V6" i="1"/>
  <c r="U6" i="1"/>
  <c r="T6" i="1"/>
  <c r="K6" i="1"/>
  <c r="J6" i="1"/>
  <c r="I6" i="1"/>
  <c r="W5" i="1"/>
  <c r="V5" i="1"/>
  <c r="U5" i="1"/>
  <c r="T5" i="1"/>
  <c r="K5" i="1"/>
  <c r="J5" i="1"/>
  <c r="I5" i="1"/>
  <c r="W11" i="2" l="1"/>
  <c r="W14" i="2"/>
</calcChain>
</file>

<file path=xl/sharedStrings.xml><?xml version="1.0" encoding="utf-8"?>
<sst xmlns="http://schemas.openxmlformats.org/spreadsheetml/2006/main" count="1627" uniqueCount="156">
  <si>
    <t>LØP NR:</t>
  </si>
  <si>
    <t>DATO:</t>
  </si>
  <si>
    <t>Oppdatert 24.08.14 av Tore Johnsen.</t>
  </si>
  <si>
    <t>kom.</t>
  </si>
  <si>
    <t>Seil nr.</t>
  </si>
  <si>
    <t>Eier</t>
  </si>
  <si>
    <t>Tlf</t>
  </si>
  <si>
    <t>Båttype</t>
  </si>
  <si>
    <t>Navn</t>
  </si>
  <si>
    <t>Ny 2013 NOR Rating</t>
  </si>
  <si>
    <t>NOR u/sp</t>
  </si>
  <si>
    <t>Short hand</t>
  </si>
  <si>
    <t>Single hand</t>
  </si>
  <si>
    <t>omregn Nor R til Lys * 1,27</t>
  </si>
  <si>
    <t>LYS m.s fra 2013</t>
  </si>
  <si>
    <t>u.s</t>
  </si>
  <si>
    <t>k.f</t>
  </si>
  <si>
    <t>SH   2 stk</t>
  </si>
  <si>
    <t>Sih 1 stk</t>
  </si>
  <si>
    <t>NOR tall til start i dag</t>
  </si>
  <si>
    <t>Start kl.</t>
  </si>
  <si>
    <t>Mål kl.</t>
  </si>
  <si>
    <t>Anv.tid t.m.s.</t>
  </si>
  <si>
    <t>Anv. tid (s)</t>
  </si>
  <si>
    <t>Korr. tid(s)</t>
  </si>
  <si>
    <t>Plass</t>
  </si>
  <si>
    <t>Tirsdagsseilaser</t>
  </si>
  <si>
    <t>sett inn NOR R</t>
  </si>
  <si>
    <t xml:space="preserve">Petter Borge </t>
  </si>
  <si>
    <t>Comfort 30</t>
  </si>
  <si>
    <t>First Lady</t>
  </si>
  <si>
    <t>Fredrik Smith</t>
  </si>
  <si>
    <t>Express</t>
  </si>
  <si>
    <t>NN</t>
  </si>
  <si>
    <t>Espen Borge</t>
  </si>
  <si>
    <t>92 60 63 20</t>
  </si>
  <si>
    <t>Hanse 355</t>
  </si>
  <si>
    <t>Manora</t>
  </si>
  <si>
    <t>Reidar Sårheim</t>
  </si>
  <si>
    <t>Soling</t>
  </si>
  <si>
    <t>Joe Cool</t>
  </si>
  <si>
    <t>Dag Erik Andersen</t>
  </si>
  <si>
    <t>LilleBrisen</t>
  </si>
  <si>
    <t>Morten og Hilde Hagen/Tofstad</t>
  </si>
  <si>
    <t>Albin Nova</t>
  </si>
  <si>
    <t>Prematura</t>
  </si>
  <si>
    <t>Knut Eivind Larsen</t>
  </si>
  <si>
    <t>92 21 79 29</t>
  </si>
  <si>
    <t>Granada 32</t>
  </si>
  <si>
    <t>Dancing Qeen</t>
  </si>
  <si>
    <t>Erik Arnesen</t>
  </si>
  <si>
    <t>92 84 27 31</t>
  </si>
  <si>
    <t>Finngulf 31</t>
  </si>
  <si>
    <t>Elcatina III</t>
  </si>
  <si>
    <t>Morten Erlandsen</t>
  </si>
  <si>
    <t>Maxi 108</t>
  </si>
  <si>
    <t>Rune/Tore Johnsen</t>
  </si>
  <si>
    <t>First Clas 8</t>
  </si>
  <si>
    <t>ViTo</t>
  </si>
  <si>
    <t>Bjørn-Bjørn E.-Marte</t>
  </si>
  <si>
    <t>91 58 64 10</t>
  </si>
  <si>
    <t>Two Bears</t>
  </si>
  <si>
    <t>Bjørn Gustavsen</t>
  </si>
  <si>
    <t>Dufour 356</t>
  </si>
  <si>
    <t>Tobica 2</t>
  </si>
  <si>
    <t>Ole G Bjønnes</t>
  </si>
  <si>
    <t>Halberg R 34</t>
  </si>
  <si>
    <t>IL II</t>
  </si>
  <si>
    <t>Erik Borge</t>
  </si>
  <si>
    <t>First 33.7</t>
  </si>
  <si>
    <t>Naomi IV</t>
  </si>
  <si>
    <t>Stephen Edwardsen</t>
  </si>
  <si>
    <t>Elan 333</t>
  </si>
  <si>
    <t>Trigger</t>
  </si>
  <si>
    <t>Morten Gundersen</t>
  </si>
  <si>
    <t>997 2 398</t>
  </si>
  <si>
    <t>ETAB 39S</t>
  </si>
  <si>
    <t>David Jensen</t>
  </si>
  <si>
    <t>91849410</t>
  </si>
  <si>
    <t>X-3/4</t>
  </si>
  <si>
    <t>Bavaria 46H</t>
  </si>
  <si>
    <t>Mirasol II</t>
  </si>
  <si>
    <t>Ivar Svanevik</t>
  </si>
  <si>
    <t>First 40.7</t>
  </si>
  <si>
    <t>Swan Bay</t>
  </si>
  <si>
    <t>Carl Roar Aamli</t>
  </si>
  <si>
    <t>9961 26 95</t>
  </si>
  <si>
    <t>Rocket Dog</t>
  </si>
  <si>
    <t>Svein Kristiansen</t>
  </si>
  <si>
    <t>Sun Odyssey 409</t>
  </si>
  <si>
    <t>FYK</t>
  </si>
  <si>
    <t>Andreas Hatlo</t>
  </si>
  <si>
    <t>Bavaria 42 Match</t>
  </si>
  <si>
    <t>Intermesso</t>
  </si>
  <si>
    <t>Birger Hallenstvedt</t>
  </si>
  <si>
    <t>91 15 88 78</t>
  </si>
  <si>
    <t>Halberg R 375</t>
  </si>
  <si>
    <t>Ingrid</t>
  </si>
  <si>
    <t>Per Pihl</t>
  </si>
  <si>
    <t>Yngling</t>
  </si>
  <si>
    <t>Flying Emma</t>
  </si>
  <si>
    <t>Lars Hovset</t>
  </si>
  <si>
    <t>48 23 00 40</t>
  </si>
  <si>
    <t>Terje Hogsnes</t>
  </si>
  <si>
    <t>Hanse 32</t>
  </si>
  <si>
    <t>Frk. Hansen</t>
  </si>
  <si>
    <t>Rolf Kapstad</t>
  </si>
  <si>
    <t xml:space="preserve">Bavaria 33 </t>
  </si>
  <si>
    <t>Martine</t>
  </si>
  <si>
    <t>Knut Aschjem</t>
  </si>
  <si>
    <t>Solstikk II</t>
  </si>
  <si>
    <t>Jarle Kvalvågnes</t>
  </si>
  <si>
    <t>91 53 25 65</t>
  </si>
  <si>
    <t>Bavaria 34</t>
  </si>
  <si>
    <t>Morten Edøy</t>
  </si>
  <si>
    <t>Bavaria 36</t>
  </si>
  <si>
    <t>Marinos II</t>
  </si>
  <si>
    <t>Olav Heggemsnes</t>
  </si>
  <si>
    <t>Tigergutt</t>
  </si>
  <si>
    <t>Blåmerkede er hentet ut fra NOR-Ratingtabell</t>
  </si>
  <si>
    <t>Resterende er beregnet etter formel 1,27</t>
  </si>
  <si>
    <t>GKSS Tirsdagseilaser 2016</t>
  </si>
  <si>
    <t xml:space="preserve">STARTER: </t>
  </si>
  <si>
    <t>STARTER: Reidar Sårheim</t>
  </si>
  <si>
    <t>Oppdatert 24.08.16 av Tore Johnsen.</t>
  </si>
  <si>
    <t>GKSS Gåsøpokale Klubbmester</t>
  </si>
  <si>
    <t>LØP NR:9 
gjennom Håøysundet</t>
  </si>
  <si>
    <t>GKSS Klubbmester etc</t>
  </si>
  <si>
    <t>GKSS Lillebuktpokalen</t>
  </si>
  <si>
    <t>Halberg R 372</t>
  </si>
  <si>
    <t>Halberg R 37,2</t>
  </si>
  <si>
    <t>STARTER: Petter Borge</t>
  </si>
  <si>
    <t>3D</t>
  </si>
  <si>
    <t>STARTER: Carl Roar Aamli</t>
  </si>
  <si>
    <t>STARTER: Erik Borge</t>
  </si>
  <si>
    <t>12Re</t>
  </si>
  <si>
    <t>DNF</t>
  </si>
  <si>
    <t>12re</t>
  </si>
  <si>
    <t>12R E</t>
  </si>
  <si>
    <t>Sum</t>
  </si>
  <si>
    <t>STARTER: Alf Rune Johnsen</t>
  </si>
  <si>
    <t>11 Tennvik</t>
  </si>
  <si>
    <t>11
gjennom Høysundet</t>
  </si>
  <si>
    <t>9FR 
Håøysundet</t>
  </si>
  <si>
    <t>STARTER: Bjørn Gustavsen</t>
  </si>
  <si>
    <t>STARTER: Erik Arnesen</t>
  </si>
  <si>
    <t>9RF</t>
  </si>
  <si>
    <t>9RF
gjennom Håøysundet</t>
  </si>
  <si>
    <t>SUM</t>
  </si>
  <si>
    <t>9+</t>
  </si>
  <si>
    <t>First33,7</t>
  </si>
  <si>
    <t>Tønsberg
 Resp</t>
  </si>
  <si>
    <t>Tønsberg</t>
  </si>
  <si>
    <t>First 33,7</t>
  </si>
  <si>
    <t>STARTER: Steephen Edvardsen</t>
  </si>
  <si>
    <t>Oppdatert 24.04.16 av Tore Johnsen.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</si>
</sst>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[&lt;=99999999]##_ ##_ ##_ ##;\(\+##\)_ ##_ ##_ ##_ ##"/>
    <numFmt numFmtId="165" formatCode="0.0000"/>
    <numFmt numFmtId="166" formatCode="0.000"/>
    <numFmt numFmtId="167" formatCode="0.00000"/>
    <numFmt numFmtId="168" formatCode="0.0"/>
  </numFmts>
  <fonts count="10" x14ac:knownFonts="1">
    <font>
      <sz val="11"/>
      <color theme="1"/>
      <name val="Calibri"/>
      <family val="2"/>
      <scheme val="minor"/>
    </font>
    <font>
      <b/>
      <i/>
      <sz val="12"/>
      <color indexed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2"/>
      <color indexed="9"/>
      <name val="Arial"/>
      <family val="2"/>
    </font>
    <font>
      <b/>
      <sz val="9"/>
      <color indexed="8"/>
      <name val="Arial"/>
      <family val="2"/>
    </font>
    <font>
      <b/>
      <sz val="10"/>
      <color indexed="9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2">
    <xf numFmtId="0" fontId="0" fillId="0" borderId="0" xfId="0"/>
    <xf numFmtId="0" fontId="1" fillId="2" borderId="1" xfId="0" applyFont="1" applyFill="1" applyBorder="1" applyAlignment="1" applyProtection="1">
      <alignment horizontal="left" vertical="center"/>
      <protection locked="0"/>
    </xf>
    <xf numFmtId="0" fontId="1" fillId="2" borderId="2" xfId="0" applyFont="1" applyFill="1" applyBorder="1" applyAlignment="1" applyProtection="1">
      <alignment horizontal="left" vertical="center"/>
      <protection locked="0"/>
    </xf>
    <xf numFmtId="164" fontId="1" fillId="2" borderId="2" xfId="0" applyNumberFormat="1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 applyProtection="1">
      <alignment horizontal="left" vertical="center"/>
      <protection locked="0"/>
    </xf>
    <xf numFmtId="0" fontId="0" fillId="0" borderId="0" xfId="0" applyAlignment="1" applyProtection="1">
      <alignment vertical="center"/>
      <protection locked="0"/>
    </xf>
    <xf numFmtId="0" fontId="2" fillId="0" borderId="5" xfId="0" applyFont="1" applyBorder="1" applyAlignment="1" applyProtection="1">
      <alignment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2" fillId="0" borderId="1" xfId="0" applyFont="1" applyBorder="1" applyAlignment="1" applyProtection="1">
      <alignment horizontal="right" vertical="center" wrapText="1"/>
      <protection locked="0"/>
    </xf>
    <xf numFmtId="0" fontId="3" fillId="0" borderId="2" xfId="0" applyFont="1" applyBorder="1" applyAlignment="1" applyProtection="1">
      <alignment vertical="center"/>
      <protection locked="0"/>
    </xf>
    <xf numFmtId="0" fontId="2" fillId="0" borderId="2" xfId="0" applyFont="1" applyBorder="1" applyAlignment="1" applyProtection="1">
      <alignment horizontal="right" vertical="center" wrapText="1"/>
      <protection locked="0"/>
    </xf>
    <xf numFmtId="0" fontId="2" fillId="0" borderId="2" xfId="0" applyFont="1" applyBorder="1" applyAlignment="1" applyProtection="1">
      <alignment vertical="center"/>
      <protection locked="0"/>
    </xf>
    <xf numFmtId="2" fontId="2" fillId="0" borderId="7" xfId="0" applyNumberFormat="1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vertical="center"/>
      <protection locked="0"/>
    </xf>
    <xf numFmtId="0" fontId="2" fillId="0" borderId="8" xfId="0" applyFont="1" applyBorder="1" applyAlignment="1" applyProtection="1">
      <alignment vertical="center" wrapText="1"/>
      <protection locked="0"/>
    </xf>
    <xf numFmtId="0" fontId="2" fillId="0" borderId="9" xfId="0" applyFont="1" applyBorder="1" applyAlignment="1" applyProtection="1">
      <alignment horizontal="center" vertical="center" wrapText="1"/>
      <protection locked="0"/>
    </xf>
    <xf numFmtId="0" fontId="2" fillId="0" borderId="9" xfId="0" applyFont="1" applyBorder="1" applyAlignment="1" applyProtection="1">
      <alignment vertical="center" wrapText="1"/>
      <protection locked="0"/>
    </xf>
    <xf numFmtId="164" fontId="4" fillId="0" borderId="9" xfId="0" applyNumberFormat="1" applyFont="1" applyBorder="1" applyAlignment="1" applyProtection="1">
      <alignment horizontal="center" vertical="center" wrapText="1"/>
      <protection locked="0"/>
    </xf>
    <xf numFmtId="0" fontId="2" fillId="3" borderId="9" xfId="0" applyFont="1" applyFill="1" applyBorder="1" applyAlignment="1" applyProtection="1">
      <alignment horizontal="center" vertical="center" wrapText="1"/>
      <protection locked="0"/>
    </xf>
    <xf numFmtId="0" fontId="2" fillId="4" borderId="9" xfId="0" applyFont="1" applyFill="1" applyBorder="1" applyAlignment="1" applyProtection="1">
      <alignment horizontal="center" vertical="center" wrapText="1"/>
      <protection locked="0"/>
    </xf>
    <xf numFmtId="0" fontId="2" fillId="5" borderId="9" xfId="0" applyFont="1" applyFill="1" applyBorder="1" applyAlignment="1" applyProtection="1">
      <alignment vertical="center" wrapText="1"/>
      <protection locked="0"/>
    </xf>
    <xf numFmtId="0" fontId="4" fillId="0" borderId="9" xfId="0" applyFont="1" applyBorder="1" applyAlignment="1" applyProtection="1">
      <alignment vertical="center" wrapText="1"/>
      <protection locked="0"/>
    </xf>
    <xf numFmtId="2" fontId="2" fillId="0" borderId="9" xfId="0" applyNumberFormat="1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5" fillId="2" borderId="10" xfId="0" applyFont="1" applyFill="1" applyBorder="1" applyAlignment="1" applyProtection="1">
      <alignment horizontal="left" vertical="center"/>
      <protection locked="0"/>
    </xf>
    <xf numFmtId="0" fontId="5" fillId="2" borderId="11" xfId="0" applyFont="1" applyFill="1" applyBorder="1" applyAlignment="1" applyProtection="1">
      <alignment horizontal="left" vertical="center"/>
      <protection locked="0"/>
    </xf>
    <xf numFmtId="164" fontId="5" fillId="2" borderId="2" xfId="0" applyNumberFormat="1" applyFont="1" applyFill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 applyProtection="1">
      <alignment horizontal="left" vertical="center"/>
      <protection locked="0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6" fillId="6" borderId="2" xfId="0" applyFont="1" applyFill="1" applyBorder="1" applyAlignment="1" applyProtection="1">
      <alignment horizontal="left" vertical="center"/>
      <protection locked="0"/>
    </xf>
    <xf numFmtId="21" fontId="7" fillId="2" borderId="2" xfId="0" applyNumberFormat="1" applyFont="1" applyFill="1" applyBorder="1" applyAlignment="1" applyProtection="1">
      <alignment horizontal="center" vertical="center"/>
      <protection locked="0"/>
    </xf>
    <xf numFmtId="0" fontId="5" fillId="2" borderId="3" xfId="0" applyFont="1" applyFill="1" applyBorder="1" applyAlignment="1" applyProtection="1">
      <alignment horizontal="left" vertic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left" vertical="center"/>
      <protection locked="0"/>
    </xf>
    <xf numFmtId="164" fontId="8" fillId="0" borderId="12" xfId="0" applyNumberFormat="1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vertical="center"/>
      <protection locked="0"/>
    </xf>
    <xf numFmtId="0" fontId="3" fillId="7" borderId="12" xfId="0" applyFont="1" applyFill="1" applyBorder="1" applyAlignment="1" applyProtection="1">
      <alignment horizontal="center" vertical="center"/>
      <protection locked="0"/>
    </xf>
    <xf numFmtId="165" fontId="3" fillId="7" borderId="12" xfId="0" applyNumberFormat="1" applyFont="1" applyFill="1" applyBorder="1" applyAlignment="1" applyProtection="1">
      <alignment horizontal="center" vertical="center"/>
      <protection locked="0"/>
    </xf>
    <xf numFmtId="166" fontId="3" fillId="3" borderId="12" xfId="0" applyNumberFormat="1" applyFont="1" applyFill="1" applyBorder="1" applyAlignment="1" applyProtection="1">
      <alignment horizontal="center" vertical="center"/>
      <protection locked="0"/>
    </xf>
    <xf numFmtId="166" fontId="3" fillId="4" borderId="12" xfId="0" applyNumberFormat="1" applyFont="1" applyFill="1" applyBorder="1" applyAlignment="1" applyProtection="1">
      <alignment horizontal="center" vertical="center"/>
      <protection locked="0"/>
    </xf>
    <xf numFmtId="2" fontId="3" fillId="0" borderId="12" xfId="0" applyNumberFormat="1" applyFont="1" applyFill="1" applyBorder="1" applyAlignment="1" applyProtection="1">
      <alignment horizontal="left" vertical="center"/>
      <protection locked="0"/>
    </xf>
    <xf numFmtId="2" fontId="3" fillId="0" borderId="13" xfId="0" applyNumberFormat="1" applyFont="1" applyFill="1" applyBorder="1" applyAlignment="1" applyProtection="1">
      <alignment horizontal="left" vertical="center"/>
      <protection locked="0"/>
    </xf>
    <xf numFmtId="0" fontId="3" fillId="0" borderId="13" xfId="0" applyFont="1" applyFill="1" applyBorder="1" applyAlignment="1" applyProtection="1">
      <alignment horizontal="left" vertical="center"/>
      <protection locked="0"/>
    </xf>
    <xf numFmtId="167" fontId="3" fillId="5" borderId="12" xfId="0" applyNumberFormat="1" applyFont="1" applyFill="1" applyBorder="1" applyAlignment="1" applyProtection="1">
      <alignment vertical="center"/>
      <protection locked="0"/>
    </xf>
    <xf numFmtId="46" fontId="3" fillId="0" borderId="13" xfId="0" applyNumberFormat="1" applyFont="1" applyBorder="1" applyAlignment="1" applyProtection="1">
      <alignment vertical="center"/>
      <protection locked="0"/>
    </xf>
    <xf numFmtId="46" fontId="3" fillId="0" borderId="12" xfId="0" applyNumberFormat="1" applyFont="1" applyBorder="1" applyAlignment="1" applyProtection="1">
      <alignment vertical="center"/>
      <protection locked="0"/>
    </xf>
    <xf numFmtId="46" fontId="3" fillId="0" borderId="14" xfId="0" applyNumberFormat="1" applyFont="1" applyBorder="1" applyAlignment="1" applyProtection="1">
      <alignment vertical="center"/>
    </xf>
    <xf numFmtId="1" fontId="3" fillId="0" borderId="14" xfId="0" applyNumberFormat="1" applyFont="1" applyBorder="1" applyAlignment="1" applyProtection="1">
      <alignment vertical="center"/>
    </xf>
    <xf numFmtId="166" fontId="3" fillId="0" borderId="14" xfId="0" applyNumberFormat="1" applyFont="1" applyBorder="1" applyAlignment="1" applyProtection="1">
      <alignment vertical="center"/>
    </xf>
    <xf numFmtId="1" fontId="3" fillId="0" borderId="15" xfId="0" applyNumberFormat="1" applyFont="1" applyBorder="1" applyAlignment="1" applyProtection="1">
      <alignment horizontal="center" vertical="center"/>
      <protection locked="0"/>
    </xf>
    <xf numFmtId="164" fontId="8" fillId="0" borderId="12" xfId="0" applyNumberFormat="1" applyFont="1" applyBorder="1" applyAlignment="1">
      <alignment horizontal="center" vertical="center"/>
    </xf>
    <xf numFmtId="165" fontId="3" fillId="7" borderId="14" xfId="0" applyNumberFormat="1" applyFont="1" applyFill="1" applyBorder="1" applyAlignment="1" applyProtection="1">
      <alignment horizontal="center" vertical="center"/>
      <protection locked="0"/>
    </xf>
    <xf numFmtId="0" fontId="0" fillId="5" borderId="12" xfId="0" applyFill="1" applyBorder="1" applyAlignment="1" applyProtection="1">
      <alignment vertical="center"/>
      <protection locked="0"/>
    </xf>
    <xf numFmtId="21" fontId="3" fillId="0" borderId="12" xfId="0" applyNumberFormat="1" applyFont="1" applyBorder="1" applyAlignment="1" applyProtection="1">
      <alignment vertical="center"/>
      <protection locked="0"/>
    </xf>
    <xf numFmtId="164" fontId="8" fillId="0" borderId="0" xfId="0" applyNumberFormat="1" applyFont="1" applyBorder="1" applyAlignment="1" applyProtection="1">
      <alignment horizontal="center" vertical="center"/>
      <protection locked="0"/>
    </xf>
    <xf numFmtId="165" fontId="3" fillId="3" borderId="14" xfId="0" applyNumberFormat="1" applyFont="1" applyFill="1" applyBorder="1" applyAlignment="1" applyProtection="1">
      <alignment horizontal="center" vertical="center"/>
      <protection locked="0"/>
    </xf>
    <xf numFmtId="165" fontId="3" fillId="3" borderId="12" xfId="0" applyNumberFormat="1" applyFont="1" applyFill="1" applyBorder="1" applyAlignment="1" applyProtection="1">
      <alignment horizontal="center" vertical="center"/>
      <protection locked="0"/>
    </xf>
    <xf numFmtId="168" fontId="3" fillId="8" borderId="12" xfId="0" applyNumberFormat="1" applyFont="1" applyFill="1" applyBorder="1" applyAlignment="1" applyProtection="1">
      <alignment horizontal="center" vertical="center"/>
      <protection locked="0"/>
    </xf>
    <xf numFmtId="2" fontId="3" fillId="9" borderId="13" xfId="0" applyNumberFormat="1" applyFont="1" applyFill="1" applyBorder="1" applyAlignment="1" applyProtection="1">
      <alignment horizontal="left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vertical="center"/>
      <protection locked="0"/>
    </xf>
    <xf numFmtId="164" fontId="9" fillId="0" borderId="0" xfId="0" applyNumberFormat="1" applyFont="1" applyBorder="1" applyAlignment="1" applyProtection="1">
      <alignment horizontal="center" vertical="center"/>
      <protection locked="0"/>
    </xf>
    <xf numFmtId="2" fontId="3" fillId="4" borderId="12" xfId="0" applyNumberFormat="1" applyFont="1" applyFill="1" applyBorder="1" applyAlignment="1" applyProtection="1">
      <alignment horizontal="center" vertical="center"/>
      <protection locked="0"/>
    </xf>
    <xf numFmtId="46" fontId="3" fillId="0" borderId="14" xfId="0" applyNumberFormat="1" applyFont="1" applyBorder="1" applyAlignment="1" applyProtection="1">
      <alignment vertical="center"/>
      <protection locked="0"/>
    </xf>
    <xf numFmtId="164" fontId="9" fillId="0" borderId="12" xfId="0" applyNumberFormat="1" applyFont="1" applyBorder="1" applyAlignment="1" applyProtection="1">
      <alignment horizontal="center" vertical="center"/>
      <protection locked="0"/>
    </xf>
    <xf numFmtId="164" fontId="8" fillId="0" borderId="0" xfId="0" applyNumberFormat="1" applyFont="1" applyBorder="1" applyAlignment="1">
      <alignment horizontal="center" vertical="center"/>
    </xf>
    <xf numFmtId="0" fontId="3" fillId="7" borderId="14" xfId="0" applyFont="1" applyFill="1" applyBorder="1" applyAlignment="1" applyProtection="1">
      <alignment horizontal="center" vertical="center"/>
      <protection locked="0"/>
    </xf>
    <xf numFmtId="165" fontId="3" fillId="10" borderId="14" xfId="0" applyNumberFormat="1" applyFont="1" applyFill="1" applyBorder="1" applyAlignment="1" applyProtection="1">
      <alignment horizontal="center" vertical="center"/>
      <protection locked="0"/>
    </xf>
    <xf numFmtId="165" fontId="3" fillId="10" borderId="12" xfId="0" applyNumberFormat="1" applyFont="1" applyFill="1" applyBorder="1" applyAlignment="1" applyProtection="1">
      <alignment horizontal="center" vertical="center"/>
      <protection locked="0"/>
    </xf>
    <xf numFmtId="164" fontId="8" fillId="0" borderId="12" xfId="0" applyNumberFormat="1" applyFont="1" applyFill="1" applyBorder="1" applyAlignment="1">
      <alignment horizontal="center" vertical="center"/>
    </xf>
    <xf numFmtId="0" fontId="0" fillId="0" borderId="12" xfId="0" applyBorder="1" applyAlignment="1">
      <alignment vertical="center"/>
    </xf>
    <xf numFmtId="0" fontId="3" fillId="0" borderId="0" xfId="0" applyFont="1" applyBorder="1" applyAlignment="1" applyProtection="1">
      <alignment vertical="center"/>
      <protection locked="0"/>
    </xf>
    <xf numFmtId="0" fontId="3" fillId="11" borderId="12" xfId="0" applyFont="1" applyFill="1" applyBorder="1" applyAlignment="1" applyProtection="1">
      <alignment horizontal="center" vertical="center"/>
      <protection locked="0"/>
    </xf>
    <xf numFmtId="0" fontId="3" fillId="11" borderId="12" xfId="0" applyFont="1" applyFill="1" applyBorder="1" applyAlignment="1" applyProtection="1">
      <alignment horizontal="left" vertical="center"/>
      <protection locked="0"/>
    </xf>
    <xf numFmtId="164" fontId="8" fillId="11" borderId="12" xfId="0" applyNumberFormat="1" applyFont="1" applyFill="1" applyBorder="1" applyAlignment="1" applyProtection="1">
      <alignment horizontal="center" vertical="center"/>
      <protection locked="0"/>
    </xf>
    <xf numFmtId="0" fontId="3" fillId="11" borderId="12" xfId="0" applyFont="1" applyFill="1" applyBorder="1" applyAlignment="1" applyProtection="1">
      <alignment vertical="center"/>
      <protection locked="0"/>
    </xf>
    <xf numFmtId="165" fontId="3" fillId="11" borderId="12" xfId="0" applyNumberFormat="1" applyFont="1" applyFill="1" applyBorder="1" applyAlignment="1" applyProtection="1">
      <alignment horizontal="center" vertical="center"/>
      <protection locked="0"/>
    </xf>
    <xf numFmtId="166" fontId="3" fillId="11" borderId="12" xfId="0" applyNumberFormat="1" applyFont="1" applyFill="1" applyBorder="1" applyAlignment="1" applyProtection="1">
      <alignment horizontal="center" vertical="center"/>
      <protection locked="0"/>
    </xf>
    <xf numFmtId="2" fontId="3" fillId="11" borderId="12" xfId="0" applyNumberFormat="1" applyFont="1" applyFill="1" applyBorder="1" applyAlignment="1" applyProtection="1">
      <alignment horizontal="center" vertical="center"/>
      <protection locked="0"/>
    </xf>
    <xf numFmtId="2" fontId="3" fillId="11" borderId="12" xfId="0" applyNumberFormat="1" applyFont="1" applyFill="1" applyBorder="1" applyAlignment="1" applyProtection="1">
      <alignment horizontal="left"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0" fillId="7" borderId="12" xfId="0" applyFill="1" applyBorder="1" applyAlignment="1" applyProtection="1">
      <alignment horizontal="center" vertical="center"/>
      <protection locked="0"/>
    </xf>
    <xf numFmtId="0" fontId="0" fillId="0" borderId="12" xfId="0" applyFill="1" applyBorder="1" applyAlignment="1" applyProtection="1">
      <alignment horizontal="left" vertical="center"/>
      <protection locked="0"/>
    </xf>
    <xf numFmtId="17" fontId="3" fillId="0" borderId="12" xfId="0" applyNumberFormat="1" applyFont="1" applyBorder="1" applyAlignment="1" applyProtection="1">
      <alignment horizontal="center" vertical="center"/>
      <protection locked="0"/>
    </xf>
    <xf numFmtId="0" fontId="3" fillId="12" borderId="12" xfId="0" applyFont="1" applyFill="1" applyBorder="1" applyAlignment="1" applyProtection="1">
      <alignment horizontal="center" vertical="center"/>
      <protection locked="0"/>
    </xf>
    <xf numFmtId="0" fontId="3" fillId="12" borderId="12" xfId="0" applyFont="1" applyFill="1" applyBorder="1" applyAlignment="1" applyProtection="1">
      <alignment horizontal="left" vertical="center"/>
      <protection locked="0"/>
    </xf>
    <xf numFmtId="164" fontId="8" fillId="12" borderId="12" xfId="0" applyNumberFormat="1" applyFont="1" applyFill="1" applyBorder="1" applyAlignment="1" applyProtection="1">
      <alignment horizontal="center" vertical="center"/>
      <protection locked="0"/>
    </xf>
    <xf numFmtId="0" fontId="3" fillId="12" borderId="12" xfId="0" applyFont="1" applyFill="1" applyBorder="1" applyAlignment="1" applyProtection="1">
      <alignment vertical="center"/>
      <protection locked="0"/>
    </xf>
    <xf numFmtId="165" fontId="3" fillId="12" borderId="12" xfId="0" applyNumberFormat="1" applyFont="1" applyFill="1" applyBorder="1" applyAlignment="1" applyProtection="1">
      <alignment horizontal="center" vertical="center"/>
      <protection locked="0"/>
    </xf>
    <xf numFmtId="166" fontId="3" fillId="12" borderId="12" xfId="0" applyNumberFormat="1" applyFont="1" applyFill="1" applyBorder="1" applyAlignment="1" applyProtection="1">
      <alignment horizontal="center" vertical="center"/>
      <protection locked="0"/>
    </xf>
    <xf numFmtId="2" fontId="3" fillId="12" borderId="12" xfId="0" applyNumberFormat="1" applyFont="1" applyFill="1" applyBorder="1" applyAlignment="1" applyProtection="1">
      <alignment horizontal="center" vertical="center"/>
      <protection locked="0"/>
    </xf>
    <xf numFmtId="2" fontId="3" fillId="12" borderId="12" xfId="0" applyNumberFormat="1" applyFont="1" applyFill="1" applyBorder="1" applyAlignment="1" applyProtection="1">
      <alignment horizontal="left" vertical="center"/>
      <protection locked="0"/>
    </xf>
    <xf numFmtId="2" fontId="3" fillId="12" borderId="13" xfId="0" applyNumberFormat="1" applyFont="1" applyFill="1" applyBorder="1" applyAlignment="1" applyProtection="1">
      <alignment horizontal="left" vertical="center"/>
      <protection locked="0"/>
    </xf>
    <xf numFmtId="0" fontId="3" fillId="12" borderId="13" xfId="0" applyFont="1" applyFill="1" applyBorder="1" applyAlignment="1" applyProtection="1">
      <alignment horizontal="left" vertical="center"/>
      <protection locked="0"/>
    </xf>
    <xf numFmtId="0" fontId="0" fillId="12" borderId="12" xfId="0" applyFill="1" applyBorder="1" applyAlignment="1" applyProtection="1">
      <alignment vertical="center"/>
      <protection locked="0"/>
    </xf>
    <xf numFmtId="46" fontId="3" fillId="12" borderId="13" xfId="0" applyNumberFormat="1" applyFont="1" applyFill="1" applyBorder="1" applyAlignment="1" applyProtection="1">
      <alignment vertical="center"/>
      <protection locked="0"/>
    </xf>
    <xf numFmtId="46" fontId="3" fillId="12" borderId="14" xfId="0" applyNumberFormat="1" applyFont="1" applyFill="1" applyBorder="1" applyAlignment="1" applyProtection="1">
      <alignment vertical="center"/>
      <protection locked="0"/>
    </xf>
    <xf numFmtId="46" fontId="3" fillId="12" borderId="14" xfId="0" applyNumberFormat="1" applyFont="1" applyFill="1" applyBorder="1" applyAlignment="1" applyProtection="1">
      <alignment vertical="center"/>
    </xf>
    <xf numFmtId="1" fontId="3" fillId="12" borderId="14" xfId="0" applyNumberFormat="1" applyFont="1" applyFill="1" applyBorder="1" applyAlignment="1" applyProtection="1">
      <alignment vertical="center"/>
    </xf>
    <xf numFmtId="166" fontId="3" fillId="12" borderId="14" xfId="0" applyNumberFormat="1" applyFont="1" applyFill="1" applyBorder="1" applyAlignment="1" applyProtection="1">
      <alignment vertical="center"/>
    </xf>
    <xf numFmtId="0" fontId="3" fillId="0" borderId="12" xfId="0" applyFont="1" applyBorder="1" applyAlignment="1">
      <alignment horizontal="center" vertical="center"/>
    </xf>
    <xf numFmtId="0" fontId="3" fillId="0" borderId="12" xfId="0" applyFont="1" applyBorder="1" applyAlignment="1">
      <alignment vertical="center"/>
    </xf>
    <xf numFmtId="0" fontId="3" fillId="3" borderId="12" xfId="0" applyFont="1" applyFill="1" applyBorder="1" applyAlignment="1" applyProtection="1">
      <alignment horizontal="center" vertical="center"/>
      <protection locked="0"/>
    </xf>
    <xf numFmtId="2" fontId="3" fillId="0" borderId="12" xfId="0" applyNumberFormat="1" applyFont="1" applyBorder="1" applyAlignment="1" applyProtection="1">
      <alignment horizontal="left" vertical="center"/>
      <protection locked="0"/>
    </xf>
    <xf numFmtId="164" fontId="8" fillId="0" borderId="14" xfId="0" applyNumberFormat="1" applyFont="1" applyBorder="1" applyAlignment="1" applyProtection="1">
      <alignment horizontal="center" vertical="center"/>
      <protection locked="0"/>
    </xf>
    <xf numFmtId="0" fontId="3" fillId="0" borderId="14" xfId="0" applyFont="1" applyBorder="1" applyAlignment="1" applyProtection="1">
      <alignment vertical="center"/>
      <protection locked="0"/>
    </xf>
    <xf numFmtId="2" fontId="3" fillId="0" borderId="14" xfId="0" applyNumberFormat="1" applyFont="1" applyBorder="1" applyAlignment="1" applyProtection="1">
      <alignment horizontal="left" vertical="center"/>
      <protection locked="0"/>
    </xf>
    <xf numFmtId="2" fontId="3" fillId="0" borderId="13" xfId="0" applyNumberFormat="1" applyFont="1" applyBorder="1" applyAlignment="1" applyProtection="1">
      <alignment horizontal="left" vertical="center"/>
      <protection locked="0"/>
    </xf>
    <xf numFmtId="2" fontId="3" fillId="13" borderId="13" xfId="0" applyNumberFormat="1" applyFont="1" applyFill="1" applyBorder="1" applyAlignment="1" applyProtection="1">
      <alignment horizontal="left" vertical="center"/>
      <protection locked="0"/>
    </xf>
    <xf numFmtId="168" fontId="3" fillId="0" borderId="14" xfId="0" applyNumberFormat="1" applyFont="1" applyBorder="1" applyAlignment="1" applyProtection="1">
      <alignment vertical="center"/>
    </xf>
    <xf numFmtId="2" fontId="0" fillId="0" borderId="0" xfId="0" applyNumberFormat="1" applyAlignment="1" applyProtection="1">
      <alignment vertical="center"/>
      <protection locked="0"/>
    </xf>
    <xf numFmtId="0" fontId="3" fillId="3" borderId="14" xfId="0" applyFont="1" applyFill="1" applyBorder="1" applyAlignment="1" applyProtection="1">
      <alignment horizontal="center" vertical="center"/>
      <protection locked="0"/>
    </xf>
    <xf numFmtId="0" fontId="0" fillId="3" borderId="12" xfId="0" applyFill="1" applyBorder="1" applyAlignment="1" applyProtection="1">
      <alignment horizontal="center" vertical="center"/>
      <protection locked="0"/>
    </xf>
    <xf numFmtId="0" fontId="0" fillId="14" borderId="12" xfId="0" applyFill="1" applyBorder="1" applyAlignment="1" applyProtection="1">
      <alignment vertical="center"/>
      <protection locked="0"/>
    </xf>
    <xf numFmtId="1" fontId="3" fillId="0" borderId="16" xfId="0" applyNumberFormat="1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164" fontId="8" fillId="0" borderId="0" xfId="0" applyNumberFormat="1" applyFont="1" applyAlignment="1" applyProtection="1">
      <alignment horizontal="center" vertical="center"/>
      <protection locked="0"/>
    </xf>
    <xf numFmtId="2" fontId="0" fillId="0" borderId="0" xfId="0" applyNumberFormat="1" applyAlignment="1" applyProtection="1">
      <alignment horizontal="center" vertical="center"/>
      <protection locked="0"/>
    </xf>
    <xf numFmtId="14" fontId="2" fillId="0" borderId="5" xfId="0" applyNumberFormat="1" applyFont="1" applyBorder="1" applyAlignment="1" applyProtection="1">
      <alignment horizontal="center" vertical="center"/>
      <protection locked="0"/>
    </xf>
    <xf numFmtId="0" fontId="3" fillId="11" borderId="14" xfId="0" applyFont="1" applyFill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vertical="center" wrapText="1"/>
      <protection locked="0"/>
    </xf>
    <xf numFmtId="14" fontId="2" fillId="0" borderId="9" xfId="0" applyNumberFormat="1" applyFont="1" applyBorder="1" applyAlignment="1" applyProtection="1">
      <alignment vertical="center" wrapText="1"/>
      <protection locked="0"/>
    </xf>
    <xf numFmtId="0" fontId="3" fillId="15" borderId="12" xfId="0" applyFont="1" applyFill="1" applyBorder="1" applyAlignment="1" applyProtection="1">
      <alignment vertical="center"/>
      <protection locked="0"/>
    </xf>
    <xf numFmtId="21" fontId="3" fillId="0" borderId="14" xfId="0" applyNumberFormat="1" applyFont="1" applyBorder="1" applyAlignment="1" applyProtection="1">
      <alignment vertical="center"/>
      <protection locked="0"/>
    </xf>
    <xf numFmtId="166" fontId="0" fillId="5" borderId="12" xfId="0" applyNumberFormat="1" applyFill="1" applyBorder="1" applyAlignment="1" applyProtection="1">
      <alignment vertical="center"/>
      <protection locked="0"/>
    </xf>
    <xf numFmtId="0" fontId="2" fillId="0" borderId="1" xfId="0" applyFont="1" applyBorder="1" applyAlignment="1" applyProtection="1">
      <alignment horizontal="left" vertical="center"/>
      <protection locked="0"/>
    </xf>
    <xf numFmtId="0" fontId="2" fillId="0" borderId="2" xfId="0" applyFont="1" applyBorder="1" applyAlignment="1" applyProtection="1">
      <alignment horizontal="left" vertical="center"/>
      <protection locked="0"/>
    </xf>
    <xf numFmtId="0" fontId="2" fillId="0" borderId="4" xfId="0" applyFont="1" applyBorder="1" applyAlignment="1" applyProtection="1">
      <alignment horizontal="left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1"/>
  <sheetViews>
    <sheetView zoomScale="60" zoomScaleNormal="60" workbookViewId="0">
      <selection sqref="A1:XFD1048576"/>
    </sheetView>
  </sheetViews>
  <sheetFormatPr baseColWidth="10" defaultColWidth="11.42578125" defaultRowHeight="15" x14ac:dyDescent="0.25"/>
  <cols>
    <col min="1" max="1" width="12.140625" style="6" customWidth="1"/>
    <col min="2" max="2" width="13.7109375" style="119" customWidth="1"/>
    <col min="3" max="3" width="25.85546875" style="6" customWidth="1"/>
    <col min="4" max="4" width="11.5703125" style="120" bestFit="1" customWidth="1"/>
    <col min="5" max="5" width="21.85546875" style="6" bestFit="1" customWidth="1"/>
    <col min="6" max="6" width="14" style="6" bestFit="1" customWidth="1"/>
    <col min="7" max="7" width="9.5703125" style="119" customWidth="1"/>
    <col min="8" max="8" width="9.42578125" style="119" bestFit="1" customWidth="1"/>
    <col min="9" max="9" width="10.140625" style="119" customWidth="1"/>
    <col min="10" max="10" width="10.7109375" style="119" customWidth="1"/>
    <col min="11" max="11" width="9.7109375" style="119" customWidth="1"/>
    <col min="12" max="12" width="5.85546875" style="6" customWidth="1"/>
    <col min="13" max="13" width="8.5703125" style="6" hidden="1" customWidth="1"/>
    <col min="14" max="14" width="6.7109375" style="6" hidden="1" customWidth="1"/>
    <col min="15" max="15" width="7.7109375" style="6" hidden="1" customWidth="1"/>
    <col min="16" max="16" width="6.85546875" style="6" hidden="1" customWidth="1"/>
    <col min="17" max="17" width="17" style="6" bestFit="1" customWidth="1"/>
    <col min="18" max="18" width="10.85546875" style="6" bestFit="1" customWidth="1"/>
    <col min="19" max="19" width="18.28515625" style="6" bestFit="1" customWidth="1"/>
    <col min="20" max="20" width="14.42578125" style="6" bestFit="1" customWidth="1"/>
    <col min="21" max="21" width="12.28515625" style="6" bestFit="1" customWidth="1"/>
    <col min="22" max="22" width="12.140625" style="6" bestFit="1" customWidth="1"/>
    <col min="23" max="23" width="13.5703125" style="121" customWidth="1"/>
    <col min="24" max="24" width="7.42578125" style="6" hidden="1" customWidth="1"/>
    <col min="25" max="16384" width="11.42578125" style="6"/>
  </cols>
  <sheetData>
    <row r="1" spans="1:24" ht="22.5" customHeight="1" thickBot="1" x14ac:dyDescent="0.3">
      <c r="A1" s="1" t="s">
        <v>121</v>
      </c>
      <c r="B1" s="2"/>
      <c r="C1" s="2"/>
      <c r="D1" s="3"/>
      <c r="E1" s="2"/>
      <c r="F1" s="2"/>
      <c r="G1" s="4"/>
      <c r="H1" s="4"/>
      <c r="I1" s="4"/>
      <c r="J1" s="4"/>
      <c r="K1" s="4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4"/>
      <c r="X1" s="5"/>
    </row>
    <row r="2" spans="1:24" ht="31.5" customHeight="1" thickBot="1" x14ac:dyDescent="0.3">
      <c r="A2" s="129" t="s">
        <v>122</v>
      </c>
      <c r="B2" s="130"/>
      <c r="C2" s="130"/>
      <c r="D2" s="130"/>
      <c r="E2" s="131"/>
      <c r="F2" s="7" t="s">
        <v>0</v>
      </c>
      <c r="G2" s="8"/>
      <c r="H2" s="8"/>
      <c r="I2" s="9" t="s">
        <v>1</v>
      </c>
      <c r="J2" s="8"/>
      <c r="K2" s="8"/>
      <c r="L2" s="10"/>
      <c r="N2" s="7"/>
      <c r="O2" s="7"/>
      <c r="P2" s="7"/>
      <c r="Q2" s="7"/>
      <c r="R2" s="11"/>
      <c r="S2" s="12" t="s">
        <v>2</v>
      </c>
      <c r="T2" s="13"/>
      <c r="U2" s="14"/>
      <c r="V2" s="14"/>
      <c r="W2" s="15"/>
      <c r="X2" s="16"/>
    </row>
    <row r="3" spans="1:24" s="27" customFormat="1" ht="57.75" customHeight="1" thickBot="1" x14ac:dyDescent="0.3">
      <c r="A3" s="17" t="s">
        <v>3</v>
      </c>
      <c r="B3" s="18" t="s">
        <v>4</v>
      </c>
      <c r="C3" s="19" t="s">
        <v>5</v>
      </c>
      <c r="D3" s="20" t="s">
        <v>6</v>
      </c>
      <c r="E3" s="19" t="s">
        <v>7</v>
      </c>
      <c r="F3" s="19" t="s">
        <v>8</v>
      </c>
      <c r="G3" s="21" t="s">
        <v>9</v>
      </c>
      <c r="H3" s="21" t="s">
        <v>10</v>
      </c>
      <c r="I3" s="21" t="s">
        <v>11</v>
      </c>
      <c r="J3" s="21" t="s">
        <v>12</v>
      </c>
      <c r="K3" s="22" t="s">
        <v>13</v>
      </c>
      <c r="L3" s="19" t="s">
        <v>14</v>
      </c>
      <c r="M3" s="19" t="s">
        <v>15</v>
      </c>
      <c r="N3" s="19" t="s">
        <v>16</v>
      </c>
      <c r="O3" s="18" t="s">
        <v>17</v>
      </c>
      <c r="P3" s="18" t="s">
        <v>18</v>
      </c>
      <c r="Q3" s="23" t="s">
        <v>19</v>
      </c>
      <c r="R3" s="19" t="s">
        <v>20</v>
      </c>
      <c r="S3" s="19" t="s">
        <v>21</v>
      </c>
      <c r="T3" s="24" t="s">
        <v>22</v>
      </c>
      <c r="U3" s="24" t="s">
        <v>23</v>
      </c>
      <c r="V3" s="24" t="s">
        <v>24</v>
      </c>
      <c r="W3" s="25" t="s">
        <v>25</v>
      </c>
      <c r="X3" s="26"/>
    </row>
    <row r="4" spans="1:24" ht="16.5" thickBot="1" x14ac:dyDescent="0.3">
      <c r="A4" s="28" t="s">
        <v>26</v>
      </c>
      <c r="B4" s="29"/>
      <c r="C4" s="29"/>
      <c r="D4" s="30"/>
      <c r="E4" s="31"/>
      <c r="F4" s="31"/>
      <c r="G4" s="32"/>
      <c r="H4" s="32"/>
      <c r="I4" s="32"/>
      <c r="J4" s="32"/>
      <c r="K4" s="32"/>
      <c r="L4" s="31"/>
      <c r="M4" s="31"/>
      <c r="N4" s="31"/>
      <c r="O4" s="31"/>
      <c r="P4" s="31"/>
      <c r="Q4" s="33" t="s">
        <v>27</v>
      </c>
      <c r="R4" s="34">
        <v>0.75</v>
      </c>
      <c r="S4" s="31"/>
      <c r="T4" s="31"/>
      <c r="U4" s="31"/>
      <c r="V4" s="31"/>
      <c r="W4" s="32"/>
      <c r="X4" s="35"/>
    </row>
    <row r="5" spans="1:24" ht="24" customHeight="1" x14ac:dyDescent="0.25">
      <c r="A5" s="36"/>
      <c r="B5" s="36">
        <v>5277</v>
      </c>
      <c r="C5" s="37" t="s">
        <v>28</v>
      </c>
      <c r="D5" s="38">
        <v>91697838</v>
      </c>
      <c r="E5" s="39" t="s">
        <v>29</v>
      </c>
      <c r="F5" s="39" t="s">
        <v>30</v>
      </c>
      <c r="G5" s="40">
        <v>0.84599999999999997</v>
      </c>
      <c r="H5" s="41">
        <v>0.81699999999999995</v>
      </c>
      <c r="I5" s="42">
        <f>+O5/1.27</f>
        <v>-1.5748031496062992E-2</v>
      </c>
      <c r="J5" s="42">
        <f>+P5/1.27</f>
        <v>-2.3622047244094488E-2</v>
      </c>
      <c r="K5" s="43">
        <f t="shared" ref="K5:K24" si="0">+G5*1.27</f>
        <v>1.0744199999999999</v>
      </c>
      <c r="L5" s="44">
        <v>1.0900000000000001</v>
      </c>
      <c r="M5" s="44">
        <v>1.06</v>
      </c>
      <c r="N5" s="44">
        <v>1.05</v>
      </c>
      <c r="O5" s="45">
        <v>-0.02</v>
      </c>
      <c r="P5" s="46">
        <v>-0.03</v>
      </c>
      <c r="Q5" s="47"/>
      <c r="R5" s="48"/>
      <c r="S5" s="49"/>
      <c r="T5" s="50" t="str">
        <f t="shared" ref="T5:T41" si="1">IF(S5="","",S5-R5)</f>
        <v/>
      </c>
      <c r="U5" s="51" t="str">
        <f t="shared" ref="U5:U41" si="2">IF(S5="","",SUM((HOUR(T5)*3600))+(MINUTE(T5)*60)+(SECOND(T5)))</f>
        <v/>
      </c>
      <c r="V5" s="52" t="str">
        <f t="shared" ref="V5:V41" si="3">IF(Q5="","",U5*Q5)</f>
        <v/>
      </c>
      <c r="W5" s="53" t="str">
        <f t="shared" ref="W5:W39" si="4">IF(V5="","",RANK(V5,V:V,1))</f>
        <v/>
      </c>
    </row>
    <row r="6" spans="1:24" ht="24" customHeight="1" x14ac:dyDescent="0.25">
      <c r="A6" s="36"/>
      <c r="B6" s="36">
        <v>72</v>
      </c>
      <c r="C6" s="39" t="s">
        <v>31</v>
      </c>
      <c r="D6" s="54">
        <v>40410236</v>
      </c>
      <c r="E6" s="39" t="s">
        <v>32</v>
      </c>
      <c r="F6" s="39" t="s">
        <v>33</v>
      </c>
      <c r="G6" s="55">
        <v>0.86</v>
      </c>
      <c r="H6" s="41">
        <v>0.82499999999999996</v>
      </c>
      <c r="I6" s="42">
        <f t="shared" ref="I6:J27" si="5">+O6/1.27</f>
        <v>-1.5748031496062992E-2</v>
      </c>
      <c r="J6" s="42">
        <f t="shared" si="5"/>
        <v>-2.3622047244094488E-2</v>
      </c>
      <c r="K6" s="43">
        <f t="shared" si="0"/>
        <v>1.0922000000000001</v>
      </c>
      <c r="L6" s="44">
        <v>1.1200000000000001</v>
      </c>
      <c r="M6" s="44">
        <v>1.0900000000000001</v>
      </c>
      <c r="N6" s="44">
        <v>1.0900000000000001</v>
      </c>
      <c r="O6" s="45">
        <v>-0.02</v>
      </c>
      <c r="P6" s="46">
        <v>-0.03</v>
      </c>
      <c r="Q6" s="56"/>
      <c r="R6" s="57"/>
      <c r="S6" s="49"/>
      <c r="T6" s="50" t="str">
        <f t="shared" si="1"/>
        <v/>
      </c>
      <c r="U6" s="51" t="str">
        <f t="shared" si="2"/>
        <v/>
      </c>
      <c r="V6" s="52" t="str">
        <f t="shared" si="3"/>
        <v/>
      </c>
      <c r="W6" s="53" t="str">
        <f t="shared" si="4"/>
        <v/>
      </c>
    </row>
    <row r="7" spans="1:24" ht="24" customHeight="1" x14ac:dyDescent="0.25">
      <c r="A7" s="36"/>
      <c r="B7" s="36">
        <v>14761</v>
      </c>
      <c r="C7" s="37" t="s">
        <v>34</v>
      </c>
      <c r="D7" s="58" t="s">
        <v>35</v>
      </c>
      <c r="E7" s="39" t="s">
        <v>36</v>
      </c>
      <c r="F7" s="39" t="s">
        <v>37</v>
      </c>
      <c r="G7" s="40">
        <v>0.89200000000000002</v>
      </c>
      <c r="H7" s="40">
        <v>0.89200000000000002</v>
      </c>
      <c r="I7" s="42">
        <f t="shared" si="5"/>
        <v>-1.5748031496062992E-2</v>
      </c>
      <c r="J7" s="42">
        <f t="shared" si="5"/>
        <v>-2.3622047244094488E-2</v>
      </c>
      <c r="K7" s="43">
        <f t="shared" si="0"/>
        <v>1.1328400000000001</v>
      </c>
      <c r="L7" s="44">
        <v>1.2</v>
      </c>
      <c r="M7" s="44">
        <v>1.17</v>
      </c>
      <c r="N7" s="44">
        <v>1.1599999999999999</v>
      </c>
      <c r="O7" s="45">
        <v>-0.02</v>
      </c>
      <c r="P7" s="46">
        <v>-0.03</v>
      </c>
      <c r="Q7" s="56"/>
      <c r="R7" s="57"/>
      <c r="S7" s="57"/>
      <c r="T7" s="50" t="str">
        <f t="shared" si="1"/>
        <v/>
      </c>
      <c r="U7" s="51" t="str">
        <f t="shared" si="2"/>
        <v/>
      </c>
      <c r="V7" s="52" t="str">
        <f t="shared" si="3"/>
        <v/>
      </c>
      <c r="W7" s="53" t="str">
        <f t="shared" si="4"/>
        <v/>
      </c>
    </row>
    <row r="8" spans="1:24" ht="24" customHeight="1" x14ac:dyDescent="0.25">
      <c r="A8" s="36"/>
      <c r="B8" s="36">
        <v>48</v>
      </c>
      <c r="C8" s="37" t="s">
        <v>38</v>
      </c>
      <c r="D8" s="38">
        <v>45463739</v>
      </c>
      <c r="E8" s="39" t="s">
        <v>39</v>
      </c>
      <c r="F8" s="39" t="s">
        <v>40</v>
      </c>
      <c r="G8" s="59">
        <f t="shared" ref="G8:H12" si="6">+L8/1.27</f>
        <v>0.89763779527559051</v>
      </c>
      <c r="H8" s="60">
        <f t="shared" si="6"/>
        <v>0.87401574803149618</v>
      </c>
      <c r="I8" s="61">
        <v>0</v>
      </c>
      <c r="J8" s="42">
        <f t="shared" si="5"/>
        <v>-2.3622047244094488E-2</v>
      </c>
      <c r="K8" s="43">
        <f t="shared" si="0"/>
        <v>1.1399999999999999</v>
      </c>
      <c r="L8" s="44">
        <v>1.1399999999999999</v>
      </c>
      <c r="M8" s="44">
        <v>1.1100000000000001</v>
      </c>
      <c r="N8" s="44">
        <v>1.1100000000000001</v>
      </c>
      <c r="O8" s="62"/>
      <c r="P8" s="46">
        <v>-0.03</v>
      </c>
      <c r="Q8" s="56"/>
      <c r="R8" s="57"/>
      <c r="S8" s="57"/>
      <c r="T8" s="50" t="str">
        <f>IF(S8="","",S8-R8)</f>
        <v/>
      </c>
      <c r="U8" s="51" t="str">
        <f>IF(S8="","",SUM((HOUR(T8)*3600))+(MINUTE(T8)*60)+(SECOND(T8)))</f>
        <v/>
      </c>
      <c r="V8" s="52" t="str">
        <f>IF(Q8="","",U8*Q8)</f>
        <v/>
      </c>
      <c r="W8" s="53" t="str">
        <f t="shared" si="4"/>
        <v/>
      </c>
    </row>
    <row r="9" spans="1:24" ht="24" customHeight="1" x14ac:dyDescent="0.25">
      <c r="A9" s="36"/>
      <c r="B9" s="36">
        <v>145</v>
      </c>
      <c r="C9" s="37" t="s">
        <v>41</v>
      </c>
      <c r="D9" s="54">
        <v>93212610</v>
      </c>
      <c r="E9" s="39" t="s">
        <v>39</v>
      </c>
      <c r="F9" s="39" t="s">
        <v>42</v>
      </c>
      <c r="G9" s="59">
        <f t="shared" si="6"/>
        <v>0.89763779527559051</v>
      </c>
      <c r="H9" s="60">
        <f t="shared" si="6"/>
        <v>0.87401574803149618</v>
      </c>
      <c r="I9" s="61">
        <v>0</v>
      </c>
      <c r="J9" s="42">
        <f t="shared" si="5"/>
        <v>-2.3622047244094488E-2</v>
      </c>
      <c r="K9" s="43">
        <f t="shared" si="0"/>
        <v>1.1399999999999999</v>
      </c>
      <c r="L9" s="44">
        <v>1.1399999999999999</v>
      </c>
      <c r="M9" s="44">
        <v>1.1100000000000001</v>
      </c>
      <c r="N9" s="44">
        <v>1.1100000000000001</v>
      </c>
      <c r="O9" s="62"/>
      <c r="P9" s="46">
        <v>-0.03</v>
      </c>
      <c r="Q9" s="56"/>
      <c r="R9" s="57"/>
      <c r="S9" s="49"/>
      <c r="T9" s="50" t="str">
        <f t="shared" si="1"/>
        <v/>
      </c>
      <c r="U9" s="51" t="str">
        <f t="shared" si="2"/>
        <v/>
      </c>
      <c r="V9" s="52" t="str">
        <f t="shared" si="3"/>
        <v/>
      </c>
      <c r="W9" s="53" t="str">
        <f t="shared" si="4"/>
        <v/>
      </c>
    </row>
    <row r="10" spans="1:24" ht="24" customHeight="1" x14ac:dyDescent="0.25">
      <c r="A10" s="36"/>
      <c r="B10" s="36">
        <v>5559</v>
      </c>
      <c r="C10" s="37" t="s">
        <v>43</v>
      </c>
      <c r="D10" s="54">
        <v>91387361</v>
      </c>
      <c r="E10" s="39" t="s">
        <v>44</v>
      </c>
      <c r="F10" s="39" t="s">
        <v>45</v>
      </c>
      <c r="G10" s="55">
        <v>0.90300000000000002</v>
      </c>
      <c r="H10" s="41">
        <v>0.86699999999999999</v>
      </c>
      <c r="I10" s="42">
        <f t="shared" si="5"/>
        <v>-1.5748031496062992E-2</v>
      </c>
      <c r="J10" s="42">
        <f t="shared" si="5"/>
        <v>-2.3622047244094488E-2</v>
      </c>
      <c r="K10" s="43">
        <f t="shared" si="0"/>
        <v>1.1468100000000001</v>
      </c>
      <c r="L10" s="44">
        <v>1.1399999999999999</v>
      </c>
      <c r="M10" s="44">
        <v>1.1100000000000001</v>
      </c>
      <c r="N10" s="44">
        <v>1.1100000000000001</v>
      </c>
      <c r="O10" s="45">
        <v>-0.02</v>
      </c>
      <c r="P10" s="46">
        <v>-0.03</v>
      </c>
      <c r="Q10" s="56"/>
      <c r="R10" s="57"/>
      <c r="S10" s="49"/>
      <c r="T10" s="50" t="str">
        <f t="shared" si="1"/>
        <v/>
      </c>
      <c r="U10" s="51" t="str">
        <f t="shared" si="2"/>
        <v/>
      </c>
      <c r="V10" s="52" t="str">
        <f t="shared" si="3"/>
        <v/>
      </c>
      <c r="W10" s="53" t="str">
        <f t="shared" si="4"/>
        <v/>
      </c>
    </row>
    <row r="11" spans="1:24" ht="24" customHeight="1" x14ac:dyDescent="0.25">
      <c r="A11" s="36"/>
      <c r="B11" s="63">
        <v>7782</v>
      </c>
      <c r="C11" s="64" t="s">
        <v>46</v>
      </c>
      <c r="D11" s="65" t="s">
        <v>47</v>
      </c>
      <c r="E11" s="64" t="s">
        <v>48</v>
      </c>
      <c r="F11" s="64" t="s">
        <v>49</v>
      </c>
      <c r="G11" s="41">
        <v>0.879</v>
      </c>
      <c r="H11" s="41">
        <v>0.85399999999999998</v>
      </c>
      <c r="I11" s="42">
        <f t="shared" si="5"/>
        <v>-1.5748031496062992E-2</v>
      </c>
      <c r="J11" s="42">
        <f t="shared" si="5"/>
        <v>-2.3622047244094488E-2</v>
      </c>
      <c r="K11" s="66">
        <f t="shared" si="0"/>
        <v>1.11633</v>
      </c>
      <c r="L11" s="44">
        <v>1.1499999999999999</v>
      </c>
      <c r="M11" s="44">
        <v>1.1200000000000001</v>
      </c>
      <c r="N11" s="44">
        <v>1.1100000000000001</v>
      </c>
      <c r="O11" s="45">
        <v>-0.02</v>
      </c>
      <c r="P11" s="46">
        <v>-0.03</v>
      </c>
      <c r="Q11" s="56"/>
      <c r="R11" s="48"/>
      <c r="S11" s="67"/>
      <c r="T11" s="50" t="str">
        <f t="shared" si="1"/>
        <v/>
      </c>
      <c r="U11" s="51" t="str">
        <f t="shared" si="2"/>
        <v/>
      </c>
      <c r="V11" s="52" t="str">
        <f t="shared" si="3"/>
        <v/>
      </c>
      <c r="W11" s="53" t="str">
        <f t="shared" si="4"/>
        <v/>
      </c>
    </row>
    <row r="12" spans="1:24" ht="24" customHeight="1" x14ac:dyDescent="0.25">
      <c r="A12" s="36"/>
      <c r="B12" s="36">
        <v>6525</v>
      </c>
      <c r="C12" s="37" t="s">
        <v>50</v>
      </c>
      <c r="D12" s="68" t="s">
        <v>51</v>
      </c>
      <c r="E12" s="39" t="s">
        <v>52</v>
      </c>
      <c r="F12" s="39" t="s">
        <v>53</v>
      </c>
      <c r="G12" s="60">
        <f t="shared" si="6"/>
        <v>0.91338582677165348</v>
      </c>
      <c r="H12" s="60">
        <f t="shared" si="6"/>
        <v>0.88976377952755892</v>
      </c>
      <c r="I12" s="42">
        <f t="shared" si="5"/>
        <v>-1.5748031496062992E-2</v>
      </c>
      <c r="J12" s="42">
        <f t="shared" si="5"/>
        <v>-2.3622047244094488E-2</v>
      </c>
      <c r="K12" s="66">
        <f t="shared" si="0"/>
        <v>1.1599999999999999</v>
      </c>
      <c r="L12" s="44">
        <v>1.1599999999999999</v>
      </c>
      <c r="M12" s="44">
        <v>1.1299999999999999</v>
      </c>
      <c r="N12" s="44">
        <v>1.1200000000000001</v>
      </c>
      <c r="O12" s="45">
        <v>-0.02</v>
      </c>
      <c r="P12" s="46">
        <v>-0.03</v>
      </c>
      <c r="Q12" s="56"/>
      <c r="R12" s="48"/>
      <c r="S12" s="67"/>
      <c r="T12" s="50" t="str">
        <f t="shared" si="1"/>
        <v/>
      </c>
      <c r="U12" s="51" t="str">
        <f t="shared" si="2"/>
        <v/>
      </c>
      <c r="V12" s="52" t="str">
        <f t="shared" si="3"/>
        <v/>
      </c>
      <c r="W12" s="53" t="str">
        <f t="shared" si="4"/>
        <v/>
      </c>
    </row>
    <row r="13" spans="1:24" ht="24" customHeight="1" x14ac:dyDescent="0.25">
      <c r="A13" s="36"/>
      <c r="B13" s="36">
        <v>9549</v>
      </c>
      <c r="C13" s="37" t="s">
        <v>54</v>
      </c>
      <c r="D13" s="69">
        <v>92824382</v>
      </c>
      <c r="E13" s="39" t="s">
        <v>55</v>
      </c>
      <c r="F13" s="39"/>
      <c r="G13" s="55">
        <v>0.88700000000000001</v>
      </c>
      <c r="H13" s="41">
        <v>0.86799999999999999</v>
      </c>
      <c r="I13" s="42">
        <f t="shared" si="5"/>
        <v>-1.5748031496062992E-2</v>
      </c>
      <c r="J13" s="42">
        <f t="shared" si="5"/>
        <v>-2.3622047244094488E-2</v>
      </c>
      <c r="K13" s="66">
        <f t="shared" si="0"/>
        <v>1.12649</v>
      </c>
      <c r="L13" s="44">
        <v>1.1599999999999999</v>
      </c>
      <c r="M13" s="44">
        <v>1.1299999999999999</v>
      </c>
      <c r="N13" s="44">
        <v>1.1200000000000001</v>
      </c>
      <c r="O13" s="45">
        <v>-0.02</v>
      </c>
      <c r="P13" s="46">
        <v>-0.03</v>
      </c>
      <c r="Q13" s="56"/>
      <c r="R13" s="48"/>
      <c r="S13" s="67"/>
      <c r="T13" s="50" t="str">
        <f t="shared" si="1"/>
        <v/>
      </c>
      <c r="U13" s="51" t="str">
        <f t="shared" si="2"/>
        <v/>
      </c>
      <c r="V13" s="52" t="str">
        <f t="shared" si="3"/>
        <v/>
      </c>
      <c r="W13" s="53" t="str">
        <f t="shared" si="4"/>
        <v/>
      </c>
    </row>
    <row r="14" spans="1:24" ht="24" customHeight="1" x14ac:dyDescent="0.25">
      <c r="A14" s="36"/>
      <c r="B14" s="36">
        <v>5656</v>
      </c>
      <c r="C14" s="37" t="s">
        <v>56</v>
      </c>
      <c r="D14" s="38">
        <v>93215645</v>
      </c>
      <c r="E14" s="39" t="s">
        <v>57</v>
      </c>
      <c r="F14" s="39" t="s">
        <v>58</v>
      </c>
      <c r="G14" s="70">
        <v>0.91700000000000004</v>
      </c>
      <c r="H14" s="41">
        <v>0.88300000000000001</v>
      </c>
      <c r="I14" s="42">
        <f t="shared" si="5"/>
        <v>-1.5748031496062992E-2</v>
      </c>
      <c r="J14" s="42">
        <f t="shared" si="5"/>
        <v>-2.3622047244094488E-2</v>
      </c>
      <c r="K14" s="66">
        <f t="shared" si="0"/>
        <v>1.16459</v>
      </c>
      <c r="L14" s="44">
        <v>1.1599999999999999</v>
      </c>
      <c r="M14" s="44">
        <v>1.1299999999999999</v>
      </c>
      <c r="N14" s="44">
        <v>1.1200000000000001</v>
      </c>
      <c r="O14" s="45">
        <v>-0.02</v>
      </c>
      <c r="P14" s="46">
        <v>-0.03</v>
      </c>
      <c r="Q14" s="56"/>
      <c r="R14" s="48"/>
      <c r="S14" s="67"/>
      <c r="T14" s="50" t="str">
        <f t="shared" si="1"/>
        <v/>
      </c>
      <c r="U14" s="51" t="str">
        <f t="shared" si="2"/>
        <v/>
      </c>
      <c r="V14" s="52" t="str">
        <f t="shared" si="3"/>
        <v/>
      </c>
      <c r="W14" s="53" t="str">
        <f t="shared" si="4"/>
        <v/>
      </c>
    </row>
    <row r="15" spans="1:24" ht="24" customHeight="1" x14ac:dyDescent="0.25">
      <c r="A15" s="36"/>
      <c r="B15" s="36">
        <v>6693</v>
      </c>
      <c r="C15" s="37" t="s">
        <v>59</v>
      </c>
      <c r="D15" s="38" t="s">
        <v>60</v>
      </c>
      <c r="E15" s="39" t="s">
        <v>57</v>
      </c>
      <c r="F15" s="39" t="s">
        <v>61</v>
      </c>
      <c r="G15" s="70">
        <v>0.91700000000000004</v>
      </c>
      <c r="H15" s="41">
        <v>0.88300000000000001</v>
      </c>
      <c r="I15" s="42">
        <f t="shared" si="5"/>
        <v>-1.5748031496062992E-2</v>
      </c>
      <c r="J15" s="42">
        <f t="shared" si="5"/>
        <v>-2.3622047244094488E-2</v>
      </c>
      <c r="K15" s="66">
        <f t="shared" si="0"/>
        <v>1.16459</v>
      </c>
      <c r="L15" s="44">
        <v>1.1599999999999999</v>
      </c>
      <c r="M15" s="44">
        <v>1.1299999999999999</v>
      </c>
      <c r="N15" s="44">
        <v>1.1200000000000001</v>
      </c>
      <c r="O15" s="45">
        <v>-0.02</v>
      </c>
      <c r="P15" s="46">
        <v>-0.03</v>
      </c>
      <c r="Q15" s="56"/>
      <c r="R15" s="48"/>
      <c r="S15" s="67"/>
      <c r="T15" s="50" t="str">
        <f t="shared" si="1"/>
        <v/>
      </c>
      <c r="U15" s="51" t="str">
        <f t="shared" si="2"/>
        <v/>
      </c>
      <c r="V15" s="52" t="str">
        <f t="shared" si="3"/>
        <v/>
      </c>
      <c r="W15" s="53" t="str">
        <f t="shared" si="4"/>
        <v/>
      </c>
    </row>
    <row r="16" spans="1:24" ht="24" customHeight="1" x14ac:dyDescent="0.25">
      <c r="A16" s="36"/>
      <c r="B16" s="63">
        <v>13910</v>
      </c>
      <c r="C16" s="37" t="s">
        <v>62</v>
      </c>
      <c r="D16" s="58">
        <v>90936888</v>
      </c>
      <c r="E16" s="39" t="s">
        <v>63</v>
      </c>
      <c r="F16" s="39" t="s">
        <v>64</v>
      </c>
      <c r="G16" s="71">
        <v>0.89800000000000002</v>
      </c>
      <c r="H16" s="72">
        <v>0.85599999999999998</v>
      </c>
      <c r="I16" s="42">
        <f t="shared" si="5"/>
        <v>-1.5748031496062992E-2</v>
      </c>
      <c r="J16" s="42">
        <f t="shared" si="5"/>
        <v>-2.3622047244094488E-2</v>
      </c>
      <c r="K16" s="66">
        <f t="shared" si="0"/>
        <v>1.14046</v>
      </c>
      <c r="L16" s="44">
        <v>1.17</v>
      </c>
      <c r="M16" s="44">
        <v>1.1399999999999999</v>
      </c>
      <c r="N16" s="44">
        <v>1.1299999999999999</v>
      </c>
      <c r="O16" s="45">
        <v>-0.02</v>
      </c>
      <c r="P16" s="46">
        <v>-0.03</v>
      </c>
      <c r="Q16" s="56"/>
      <c r="R16" s="48"/>
      <c r="S16" s="67"/>
      <c r="T16" s="50" t="str">
        <f t="shared" si="1"/>
        <v/>
      </c>
      <c r="U16" s="51" t="str">
        <f t="shared" si="2"/>
        <v/>
      </c>
      <c r="V16" s="52" t="str">
        <f t="shared" si="3"/>
        <v/>
      </c>
      <c r="W16" s="53" t="str">
        <f t="shared" si="4"/>
        <v/>
      </c>
    </row>
    <row r="17" spans="1:24" ht="24" customHeight="1" x14ac:dyDescent="0.25">
      <c r="A17" s="36"/>
      <c r="B17" s="36">
        <v>10699</v>
      </c>
      <c r="C17" s="37" t="s">
        <v>65</v>
      </c>
      <c r="D17" s="73">
        <v>91747027</v>
      </c>
      <c r="E17" s="74" t="s">
        <v>66</v>
      </c>
      <c r="F17" s="39" t="s">
        <v>67</v>
      </c>
      <c r="G17" s="41">
        <v>0.88400000000000001</v>
      </c>
      <c r="H17" s="41">
        <v>0.85550000000000004</v>
      </c>
      <c r="I17" s="42">
        <f t="shared" si="5"/>
        <v>-1.5748031496062992E-2</v>
      </c>
      <c r="J17" s="42">
        <f t="shared" si="5"/>
        <v>-2.3622047244094488E-2</v>
      </c>
      <c r="K17" s="66">
        <f t="shared" si="0"/>
        <v>1.1226800000000001</v>
      </c>
      <c r="L17" s="44">
        <v>1.17</v>
      </c>
      <c r="M17" s="44">
        <v>1.1399999999999999</v>
      </c>
      <c r="N17" s="44">
        <v>1.1299999999999999</v>
      </c>
      <c r="O17" s="45">
        <v>-0.02</v>
      </c>
      <c r="P17" s="46">
        <v>-0.03</v>
      </c>
      <c r="Q17" s="56"/>
      <c r="R17" s="48"/>
      <c r="S17" s="67"/>
      <c r="T17" s="50" t="str">
        <f t="shared" si="1"/>
        <v/>
      </c>
      <c r="U17" s="51" t="str">
        <f t="shared" si="2"/>
        <v/>
      </c>
      <c r="V17" s="52" t="str">
        <f t="shared" si="3"/>
        <v/>
      </c>
      <c r="W17" s="53" t="str">
        <f t="shared" si="4"/>
        <v/>
      </c>
    </row>
    <row r="18" spans="1:24" ht="24" customHeight="1" x14ac:dyDescent="0.25">
      <c r="A18" s="36"/>
      <c r="B18" s="36">
        <v>8981</v>
      </c>
      <c r="C18" s="37" t="s">
        <v>68</v>
      </c>
      <c r="D18" s="38">
        <v>98252811</v>
      </c>
      <c r="E18" s="39" t="s">
        <v>69</v>
      </c>
      <c r="F18" s="39" t="s">
        <v>70</v>
      </c>
      <c r="G18" s="40">
        <v>0.90459999999999996</v>
      </c>
      <c r="H18" s="41">
        <v>0.87090000000000001</v>
      </c>
      <c r="I18" s="42">
        <f t="shared" si="5"/>
        <v>-1.5748031496062992E-2</v>
      </c>
      <c r="J18" s="42">
        <f t="shared" si="5"/>
        <v>-2.3622047244094488E-2</v>
      </c>
      <c r="K18" s="66">
        <f t="shared" si="0"/>
        <v>1.1488419999999999</v>
      </c>
      <c r="L18" s="44">
        <v>1.19</v>
      </c>
      <c r="M18" s="44">
        <v>1.1599999999999999</v>
      </c>
      <c r="N18" s="44">
        <v>1.1499999999999999</v>
      </c>
      <c r="O18" s="45">
        <v>-0.02</v>
      </c>
      <c r="P18" s="46">
        <v>-0.03</v>
      </c>
      <c r="Q18" s="56"/>
      <c r="R18" s="48"/>
      <c r="S18" s="67"/>
      <c r="T18" s="50" t="str">
        <f t="shared" si="1"/>
        <v/>
      </c>
      <c r="U18" s="51" t="str">
        <f t="shared" si="2"/>
        <v/>
      </c>
      <c r="V18" s="52" t="str">
        <f t="shared" si="3"/>
        <v/>
      </c>
      <c r="W18" s="53" t="str">
        <f t="shared" si="4"/>
        <v/>
      </c>
    </row>
    <row r="19" spans="1:24" ht="24" customHeight="1" x14ac:dyDescent="0.25">
      <c r="A19" s="36"/>
      <c r="B19" s="36">
        <v>9801</v>
      </c>
      <c r="C19" s="37" t="s">
        <v>71</v>
      </c>
      <c r="D19" s="38">
        <v>91357059</v>
      </c>
      <c r="E19" s="75" t="s">
        <v>72</v>
      </c>
      <c r="F19" s="39" t="s">
        <v>73</v>
      </c>
      <c r="G19" s="70">
        <v>0.94299999999999995</v>
      </c>
      <c r="H19" s="41">
        <v>0.90100000000000002</v>
      </c>
      <c r="I19" s="42">
        <f t="shared" si="5"/>
        <v>-1.5748031496062992E-2</v>
      </c>
      <c r="J19" s="42">
        <f t="shared" si="5"/>
        <v>-2.3622047244094488E-2</v>
      </c>
      <c r="K19" s="66">
        <f t="shared" si="0"/>
        <v>1.1976100000000001</v>
      </c>
      <c r="L19" s="44">
        <v>1.23</v>
      </c>
      <c r="M19" s="44">
        <v>1.2</v>
      </c>
      <c r="N19" s="44">
        <v>1.19</v>
      </c>
      <c r="O19" s="45">
        <v>-0.02</v>
      </c>
      <c r="P19" s="46">
        <v>-0.03</v>
      </c>
      <c r="Q19" s="56"/>
      <c r="R19" s="48"/>
      <c r="S19" s="67"/>
      <c r="T19" s="50" t="str">
        <f>IF(S19="","",S19-R19)</f>
        <v/>
      </c>
      <c r="U19" s="51" t="str">
        <f>IF(S19="","",SUM((HOUR(T19)*3600))+(MINUTE(T19)*60)+(SECOND(T19)))</f>
        <v/>
      </c>
      <c r="V19" s="52" t="str">
        <f>IF(Q19="","",U19*Q19)</f>
        <v/>
      </c>
      <c r="W19" s="53" t="str">
        <f t="shared" si="4"/>
        <v/>
      </c>
    </row>
    <row r="20" spans="1:24" ht="24" customHeight="1" x14ac:dyDescent="0.25">
      <c r="A20" s="36"/>
      <c r="B20" s="36"/>
      <c r="C20" s="37" t="s">
        <v>74</v>
      </c>
      <c r="D20" s="38" t="s">
        <v>75</v>
      </c>
      <c r="E20" s="75" t="s">
        <v>76</v>
      </c>
      <c r="F20" s="39"/>
      <c r="G20" s="70">
        <v>0.95499999999999996</v>
      </c>
      <c r="H20" s="41">
        <v>0.92200000000000004</v>
      </c>
      <c r="I20" s="42">
        <f t="shared" si="5"/>
        <v>-1.5748031496062992E-2</v>
      </c>
      <c r="J20" s="42">
        <f t="shared" si="5"/>
        <v>-2.3622047244094488E-2</v>
      </c>
      <c r="K20" s="66">
        <f t="shared" si="0"/>
        <v>1.21285</v>
      </c>
      <c r="L20" s="44">
        <v>1.23</v>
      </c>
      <c r="M20" s="44">
        <v>1.2</v>
      </c>
      <c r="N20" s="44">
        <v>1.19</v>
      </c>
      <c r="O20" s="45">
        <v>-0.02</v>
      </c>
      <c r="P20" s="46">
        <v>-0.03</v>
      </c>
      <c r="Q20" s="56"/>
      <c r="R20" s="48"/>
      <c r="S20" s="67"/>
      <c r="T20" s="50" t="str">
        <f>IF(S20="","",S20-R20)</f>
        <v/>
      </c>
      <c r="U20" s="51" t="str">
        <f>IF(S20="","",SUM((HOUR(T20)*3600))+(MINUTE(T20)*60)+(SECOND(T20)))</f>
        <v/>
      </c>
      <c r="V20" s="52" t="str">
        <f>IF(Q20="","",U20*Q20)</f>
        <v/>
      </c>
      <c r="W20" s="53" t="str">
        <f t="shared" si="4"/>
        <v/>
      </c>
    </row>
    <row r="21" spans="1:24" ht="24" customHeight="1" x14ac:dyDescent="0.25">
      <c r="A21" s="36"/>
      <c r="B21" s="36">
        <v>5274</v>
      </c>
      <c r="C21" s="37" t="s">
        <v>77</v>
      </c>
      <c r="D21" s="38" t="s">
        <v>78</v>
      </c>
      <c r="E21" s="75" t="s">
        <v>79</v>
      </c>
      <c r="F21" s="39"/>
      <c r="G21" s="42">
        <v>0.97</v>
      </c>
      <c r="H21" s="42">
        <v>0.94</v>
      </c>
      <c r="I21" s="42">
        <f t="shared" si="5"/>
        <v>-1.5748031496062992E-2</v>
      </c>
      <c r="J21" s="42">
        <f t="shared" si="5"/>
        <v>-2.3622047244094488E-2</v>
      </c>
      <c r="K21" s="66">
        <f t="shared" si="0"/>
        <v>1.2319</v>
      </c>
      <c r="L21" s="44">
        <v>1.23</v>
      </c>
      <c r="M21" s="44">
        <v>1.2</v>
      </c>
      <c r="N21" s="44">
        <v>1.19</v>
      </c>
      <c r="O21" s="45">
        <v>-0.02</v>
      </c>
      <c r="P21" s="46">
        <v>-0.03</v>
      </c>
      <c r="Q21" s="56"/>
      <c r="R21" s="48"/>
      <c r="S21" s="67"/>
      <c r="T21" s="50" t="str">
        <f>IF(S21="","",S21-R21)</f>
        <v/>
      </c>
      <c r="U21" s="51" t="str">
        <f>IF(S21="","",SUM((HOUR(T21)*3600))+(MINUTE(T21)*60)+(SECOND(T21)))</f>
        <v/>
      </c>
      <c r="V21" s="52" t="str">
        <f>IF(Q21="","",U21*Q21)</f>
        <v/>
      </c>
      <c r="W21" s="53" t="str">
        <f t="shared" si="4"/>
        <v/>
      </c>
    </row>
    <row r="22" spans="1:24" ht="24" customHeight="1" x14ac:dyDescent="0.25">
      <c r="A22" s="76"/>
      <c r="B22" s="76">
        <v>10421</v>
      </c>
      <c r="C22" s="77" t="s">
        <v>77</v>
      </c>
      <c r="D22" s="78" t="s">
        <v>78</v>
      </c>
      <c r="E22" s="79" t="s">
        <v>80</v>
      </c>
      <c r="F22" s="79" t="s">
        <v>81</v>
      </c>
      <c r="G22" s="80">
        <f>+L22/1.27</f>
        <v>1</v>
      </c>
      <c r="H22" s="80">
        <f>+M22/1.27</f>
        <v>0.97637795275590544</v>
      </c>
      <c r="I22" s="81">
        <f t="shared" si="5"/>
        <v>-1.5748031496062992E-2</v>
      </c>
      <c r="J22" s="81">
        <f t="shared" si="5"/>
        <v>-2.3622047244094488E-2</v>
      </c>
      <c r="K22" s="82">
        <f t="shared" si="0"/>
        <v>1.27</v>
      </c>
      <c r="L22" s="83">
        <v>1.27</v>
      </c>
      <c r="M22" s="44">
        <v>1.24</v>
      </c>
      <c r="N22" s="44">
        <v>1.23</v>
      </c>
      <c r="O22" s="45">
        <v>-0.02</v>
      </c>
      <c r="P22" s="46">
        <v>-0.03</v>
      </c>
      <c r="Q22" s="56"/>
      <c r="R22" s="48"/>
      <c r="S22" s="67"/>
      <c r="T22" s="50" t="str">
        <f t="shared" si="1"/>
        <v/>
      </c>
      <c r="U22" s="51" t="str">
        <f t="shared" si="2"/>
        <v/>
      </c>
      <c r="V22" s="52" t="str">
        <f t="shared" si="3"/>
        <v/>
      </c>
      <c r="W22" s="53" t="str">
        <f t="shared" si="4"/>
        <v/>
      </c>
    </row>
    <row r="23" spans="1:24" ht="24" customHeight="1" x14ac:dyDescent="0.25">
      <c r="A23" s="36"/>
      <c r="B23" s="63">
        <v>13705</v>
      </c>
      <c r="C23" s="64" t="s">
        <v>82</v>
      </c>
      <c r="D23" s="38">
        <v>90910135</v>
      </c>
      <c r="E23" s="64" t="s">
        <v>83</v>
      </c>
      <c r="F23" s="84" t="s">
        <v>84</v>
      </c>
      <c r="G23" s="85">
        <v>1.008</v>
      </c>
      <c r="H23" s="41">
        <v>0.95599999999999996</v>
      </c>
      <c r="I23" s="42">
        <f t="shared" si="5"/>
        <v>-1.5748031496062992E-2</v>
      </c>
      <c r="J23" s="42">
        <f t="shared" si="5"/>
        <v>-2.3622047244094488E-2</v>
      </c>
      <c r="K23" s="66">
        <f t="shared" si="0"/>
        <v>1.28016</v>
      </c>
      <c r="L23" s="86">
        <v>1.34</v>
      </c>
      <c r="M23" s="86">
        <v>1.31</v>
      </c>
      <c r="N23" s="86">
        <v>1.3</v>
      </c>
      <c r="O23" s="45">
        <v>-0.02</v>
      </c>
      <c r="P23" s="46">
        <v>-0.03</v>
      </c>
      <c r="Q23" s="56"/>
      <c r="R23" s="48"/>
      <c r="S23" s="67"/>
      <c r="T23" s="50" t="str">
        <f t="shared" si="1"/>
        <v/>
      </c>
      <c r="U23" s="51" t="str">
        <f t="shared" si="2"/>
        <v/>
      </c>
      <c r="V23" s="52" t="str">
        <f t="shared" si="3"/>
        <v/>
      </c>
      <c r="W23" s="53" t="str">
        <f t="shared" si="4"/>
        <v/>
      </c>
    </row>
    <row r="24" spans="1:24" ht="24" customHeight="1" x14ac:dyDescent="0.25">
      <c r="A24" s="87"/>
      <c r="B24" s="36">
        <v>15028</v>
      </c>
      <c r="C24" s="37" t="s">
        <v>85</v>
      </c>
      <c r="D24" s="38" t="s">
        <v>86</v>
      </c>
      <c r="E24" s="39" t="s">
        <v>83</v>
      </c>
      <c r="F24" s="39" t="s">
        <v>87</v>
      </c>
      <c r="G24" s="85">
        <v>1.0169999999999999</v>
      </c>
      <c r="H24" s="41">
        <v>0.97299999999999998</v>
      </c>
      <c r="I24" s="42">
        <f t="shared" si="5"/>
        <v>-1.5748031496062992E-2</v>
      </c>
      <c r="J24" s="42">
        <f t="shared" si="5"/>
        <v>-2.3622047244094488E-2</v>
      </c>
      <c r="K24" s="66">
        <f t="shared" si="0"/>
        <v>1.2915899999999998</v>
      </c>
      <c r="L24" s="44">
        <v>1.36</v>
      </c>
      <c r="M24" s="44">
        <v>1.33</v>
      </c>
      <c r="N24" s="44">
        <v>1.32</v>
      </c>
      <c r="O24" s="45">
        <v>-0.02</v>
      </c>
      <c r="P24" s="46">
        <v>-0.03</v>
      </c>
      <c r="Q24" s="56"/>
      <c r="R24" s="48"/>
      <c r="S24" s="67"/>
      <c r="T24" s="50" t="str">
        <f t="shared" si="1"/>
        <v/>
      </c>
      <c r="U24" s="51" t="str">
        <f t="shared" si="2"/>
        <v/>
      </c>
      <c r="V24" s="52" t="str">
        <f t="shared" si="3"/>
        <v/>
      </c>
      <c r="W24" s="53" t="str">
        <f t="shared" si="4"/>
        <v/>
      </c>
    </row>
    <row r="25" spans="1:24" ht="11.25" customHeight="1" x14ac:dyDescent="0.25">
      <c r="A25" s="88"/>
      <c r="B25" s="88"/>
      <c r="C25" s="89"/>
      <c r="D25" s="90"/>
      <c r="E25" s="91"/>
      <c r="F25" s="91"/>
      <c r="G25" s="88"/>
      <c r="H25" s="92"/>
      <c r="I25" s="93"/>
      <c r="J25" s="93"/>
      <c r="K25" s="94"/>
      <c r="L25" s="95"/>
      <c r="M25" s="95"/>
      <c r="N25" s="95"/>
      <c r="O25" s="96"/>
      <c r="P25" s="97"/>
      <c r="Q25" s="98"/>
      <c r="R25" s="99"/>
      <c r="S25" s="100"/>
      <c r="T25" s="101"/>
      <c r="U25" s="102"/>
      <c r="V25" s="103"/>
      <c r="W25" s="53" t="str">
        <f t="shared" si="4"/>
        <v/>
      </c>
    </row>
    <row r="26" spans="1:24" ht="24" customHeight="1" x14ac:dyDescent="0.25">
      <c r="A26" s="36"/>
      <c r="B26" s="104"/>
      <c r="C26" s="105" t="s">
        <v>88</v>
      </c>
      <c r="D26" s="54">
        <v>90561418</v>
      </c>
      <c r="E26" s="105" t="s">
        <v>89</v>
      </c>
      <c r="F26" s="105" t="s">
        <v>90</v>
      </c>
      <c r="G26" s="60">
        <f>+L26/1.27</f>
        <v>1.0551181102362206</v>
      </c>
      <c r="H26" s="60">
        <f>+M26/1.27</f>
        <v>1.0314960629921259</v>
      </c>
      <c r="I26" s="42">
        <f t="shared" si="5"/>
        <v>-1.5748031496062992E-2</v>
      </c>
      <c r="J26" s="42">
        <f t="shared" si="5"/>
        <v>-2.3622047244094488E-2</v>
      </c>
      <c r="K26" s="66">
        <f t="shared" ref="K26:K36" si="7">+G26*1.27</f>
        <v>1.34</v>
      </c>
      <c r="L26" s="86">
        <v>1.34</v>
      </c>
      <c r="M26" s="86">
        <v>1.31</v>
      </c>
      <c r="N26" s="86">
        <v>1.3</v>
      </c>
      <c r="O26" s="45">
        <v>-0.02</v>
      </c>
      <c r="P26" s="46">
        <v>-0.03</v>
      </c>
      <c r="Q26" s="56"/>
      <c r="R26" s="48"/>
      <c r="S26" s="67"/>
      <c r="T26" s="50" t="str">
        <f t="shared" si="1"/>
        <v/>
      </c>
      <c r="U26" s="51" t="str">
        <f t="shared" si="2"/>
        <v/>
      </c>
      <c r="V26" s="52" t="str">
        <f t="shared" si="3"/>
        <v/>
      </c>
      <c r="W26" s="53" t="str">
        <f t="shared" si="4"/>
        <v/>
      </c>
    </row>
    <row r="27" spans="1:24" ht="24" customHeight="1" x14ac:dyDescent="0.25">
      <c r="A27" s="36"/>
      <c r="B27" s="36">
        <v>11046</v>
      </c>
      <c r="C27" s="37" t="s">
        <v>91</v>
      </c>
      <c r="D27" s="58">
        <v>95756310</v>
      </c>
      <c r="E27" s="39" t="s">
        <v>92</v>
      </c>
      <c r="F27" s="39" t="s">
        <v>93</v>
      </c>
      <c r="G27" s="106">
        <v>1.0620000000000001</v>
      </c>
      <c r="H27" s="60">
        <f>+M27/1.27</f>
        <v>1.0472440944881891</v>
      </c>
      <c r="I27" s="42">
        <f t="shared" si="5"/>
        <v>-1.5748031496062992E-2</v>
      </c>
      <c r="J27" s="42">
        <f t="shared" si="5"/>
        <v>-2.3622047244094488E-2</v>
      </c>
      <c r="K27" s="66">
        <f t="shared" si="7"/>
        <v>1.34874</v>
      </c>
      <c r="L27" s="44">
        <v>1.36</v>
      </c>
      <c r="M27" s="44">
        <v>1.33</v>
      </c>
      <c r="N27" s="44">
        <v>1.32</v>
      </c>
      <c r="O27" s="45">
        <v>-0.02</v>
      </c>
      <c r="P27" s="46">
        <v>-0.03</v>
      </c>
      <c r="Q27" s="56"/>
      <c r="R27" s="48"/>
      <c r="S27" s="67"/>
      <c r="T27" s="50" t="str">
        <f t="shared" si="1"/>
        <v/>
      </c>
      <c r="U27" s="51" t="str">
        <f t="shared" si="2"/>
        <v/>
      </c>
      <c r="V27" s="52" t="str">
        <f t="shared" si="3"/>
        <v/>
      </c>
      <c r="W27" s="53" t="str">
        <f t="shared" si="4"/>
        <v/>
      </c>
    </row>
    <row r="28" spans="1:24" ht="24" customHeight="1" x14ac:dyDescent="0.25">
      <c r="A28" s="36"/>
      <c r="B28" s="36"/>
      <c r="C28" s="37" t="s">
        <v>94</v>
      </c>
      <c r="D28" s="73" t="s">
        <v>95</v>
      </c>
      <c r="E28" s="39" t="s">
        <v>96</v>
      </c>
      <c r="F28" s="39" t="s">
        <v>97</v>
      </c>
      <c r="G28" s="106"/>
      <c r="H28" s="106"/>
      <c r="I28" s="106"/>
      <c r="J28" s="106"/>
      <c r="K28" s="66">
        <f t="shared" si="7"/>
        <v>0</v>
      </c>
      <c r="L28" s="44"/>
      <c r="M28" s="107"/>
      <c r="N28" s="107"/>
      <c r="O28" s="45">
        <v>-0.02</v>
      </c>
      <c r="P28" s="46">
        <v>-0.03</v>
      </c>
      <c r="Q28" s="56"/>
      <c r="R28" s="48"/>
      <c r="S28" s="67"/>
      <c r="T28" s="50" t="str">
        <f t="shared" si="1"/>
        <v/>
      </c>
      <c r="U28" s="51" t="str">
        <f t="shared" si="2"/>
        <v/>
      </c>
      <c r="V28" s="52" t="str">
        <f t="shared" si="3"/>
        <v/>
      </c>
      <c r="W28" s="53" t="str">
        <f t="shared" si="4"/>
        <v/>
      </c>
    </row>
    <row r="29" spans="1:24" ht="24" customHeight="1" x14ac:dyDescent="0.25">
      <c r="A29" s="36"/>
      <c r="B29" s="36">
        <v>2</v>
      </c>
      <c r="C29" s="37" t="s">
        <v>98</v>
      </c>
      <c r="D29" s="108"/>
      <c r="E29" s="109" t="s">
        <v>99</v>
      </c>
      <c r="F29" s="109" t="s">
        <v>100</v>
      </c>
      <c r="G29" s="59">
        <f>+L29/1.27</f>
        <v>0.77952755905511806</v>
      </c>
      <c r="H29" s="59">
        <f>+M29/1.27</f>
        <v>0.77165354330708658</v>
      </c>
      <c r="I29" s="61">
        <f>+O29/1.27</f>
        <v>0</v>
      </c>
      <c r="J29" s="42">
        <f>+P29/1.27</f>
        <v>-2.3622047244094488E-2</v>
      </c>
      <c r="K29" s="66">
        <f t="shared" si="7"/>
        <v>0.99</v>
      </c>
      <c r="L29" s="110">
        <v>0.99</v>
      </c>
      <c r="M29" s="111">
        <v>0.98</v>
      </c>
      <c r="N29" s="111">
        <v>0.98</v>
      </c>
      <c r="O29" s="112"/>
      <c r="P29" s="46">
        <v>-0.03</v>
      </c>
      <c r="Q29" s="56"/>
      <c r="R29" s="48"/>
      <c r="S29" s="67"/>
      <c r="T29" s="50" t="str">
        <f t="shared" si="1"/>
        <v/>
      </c>
      <c r="U29" s="113" t="str">
        <f t="shared" si="2"/>
        <v/>
      </c>
      <c r="V29" s="52" t="str">
        <f t="shared" si="3"/>
        <v/>
      </c>
      <c r="W29" s="53" t="str">
        <f t="shared" si="4"/>
        <v/>
      </c>
      <c r="X29" s="114"/>
    </row>
    <row r="30" spans="1:24" ht="24" customHeight="1" x14ac:dyDescent="0.25">
      <c r="A30" s="36"/>
      <c r="B30" s="36">
        <v>40</v>
      </c>
      <c r="C30" s="37" t="s">
        <v>101</v>
      </c>
      <c r="D30" s="54" t="s">
        <v>102</v>
      </c>
      <c r="E30" s="39" t="s">
        <v>32</v>
      </c>
      <c r="F30" s="39" t="s">
        <v>33</v>
      </c>
      <c r="G30" s="59">
        <v>0.86</v>
      </c>
      <c r="H30" s="60">
        <v>0.82499999999999996</v>
      </c>
      <c r="I30" s="42">
        <f t="shared" ref="I30:J36" si="8">+O30/1.27</f>
        <v>-1.5748031496062992E-2</v>
      </c>
      <c r="J30" s="42">
        <f t="shared" si="8"/>
        <v>-2.3622047244094488E-2</v>
      </c>
      <c r="K30" s="66">
        <f t="shared" si="7"/>
        <v>1.0922000000000001</v>
      </c>
      <c r="L30" s="44">
        <v>1.1200000000000001</v>
      </c>
      <c r="M30" s="44">
        <v>1.0900000000000001</v>
      </c>
      <c r="N30" s="44">
        <v>1.0900000000000001</v>
      </c>
      <c r="O30" s="45">
        <v>-0.02</v>
      </c>
      <c r="P30" s="46">
        <v>-0.03</v>
      </c>
      <c r="Q30" s="56"/>
      <c r="R30" s="57"/>
      <c r="S30" s="49"/>
      <c r="T30" s="50" t="str">
        <f t="shared" si="1"/>
        <v/>
      </c>
      <c r="U30" s="51" t="str">
        <f t="shared" si="2"/>
        <v/>
      </c>
      <c r="V30" s="52" t="str">
        <f t="shared" si="3"/>
        <v/>
      </c>
      <c r="W30" s="53" t="str">
        <f t="shared" si="4"/>
        <v/>
      </c>
    </row>
    <row r="31" spans="1:24" ht="24" customHeight="1" x14ac:dyDescent="0.25">
      <c r="A31" s="36"/>
      <c r="B31" s="36">
        <v>14593</v>
      </c>
      <c r="C31" s="37" t="s">
        <v>103</v>
      </c>
      <c r="D31" s="38">
        <v>91868824</v>
      </c>
      <c r="E31" s="39" t="s">
        <v>104</v>
      </c>
      <c r="F31" s="39" t="s">
        <v>105</v>
      </c>
      <c r="G31" s="115">
        <v>0.89300000000000002</v>
      </c>
      <c r="H31" s="106">
        <v>0.89300000000000002</v>
      </c>
      <c r="I31" s="42">
        <f t="shared" si="8"/>
        <v>-1.5748031496062992E-2</v>
      </c>
      <c r="J31" s="42">
        <f t="shared" si="8"/>
        <v>-2.3622047244094488E-2</v>
      </c>
      <c r="K31" s="66">
        <f t="shared" si="7"/>
        <v>1.13411</v>
      </c>
      <c r="L31" s="44"/>
      <c r="M31" s="44"/>
      <c r="N31" s="44" t="e">
        <f>+#REF!*1.27</f>
        <v>#REF!</v>
      </c>
      <c r="O31" s="45">
        <v>-0.02</v>
      </c>
      <c r="P31" s="46">
        <v>-0.03</v>
      </c>
      <c r="Q31" s="56"/>
      <c r="R31" s="57"/>
      <c r="S31" s="49"/>
      <c r="T31" s="50" t="str">
        <f t="shared" si="1"/>
        <v/>
      </c>
      <c r="U31" s="51" t="str">
        <f t="shared" si="2"/>
        <v/>
      </c>
      <c r="V31" s="52" t="str">
        <f t="shared" si="3"/>
        <v/>
      </c>
      <c r="W31" s="53" t="str">
        <f t="shared" si="4"/>
        <v/>
      </c>
    </row>
    <row r="32" spans="1:24" ht="24" customHeight="1" x14ac:dyDescent="0.25">
      <c r="A32" s="36"/>
      <c r="B32" s="36">
        <v>11586</v>
      </c>
      <c r="C32" s="37" t="s">
        <v>106</v>
      </c>
      <c r="D32" s="54">
        <v>33387544</v>
      </c>
      <c r="E32" s="39" t="s">
        <v>107</v>
      </c>
      <c r="F32" s="39" t="s">
        <v>108</v>
      </c>
      <c r="G32" s="59">
        <f t="shared" ref="G32:H35" si="9">+L32/1.27</f>
        <v>0.89763779527559051</v>
      </c>
      <c r="H32" s="60">
        <f t="shared" si="9"/>
        <v>0.87401574803149618</v>
      </c>
      <c r="I32" s="42">
        <f t="shared" si="8"/>
        <v>-1.5748031496062992E-2</v>
      </c>
      <c r="J32" s="42">
        <f t="shared" si="8"/>
        <v>-2.3622047244094488E-2</v>
      </c>
      <c r="K32" s="66">
        <f t="shared" si="7"/>
        <v>1.1399999999999999</v>
      </c>
      <c r="L32" s="44">
        <v>1.1399999999999999</v>
      </c>
      <c r="M32" s="44">
        <v>1.1100000000000001</v>
      </c>
      <c r="N32" s="44">
        <v>1.1000000000000001</v>
      </c>
      <c r="O32" s="45">
        <v>-0.02</v>
      </c>
      <c r="P32" s="46">
        <v>-0.03</v>
      </c>
      <c r="Q32" s="56"/>
      <c r="R32" s="57"/>
      <c r="S32" s="57"/>
      <c r="T32" s="50" t="str">
        <f t="shared" si="1"/>
        <v/>
      </c>
      <c r="U32" s="51" t="str">
        <f t="shared" si="2"/>
        <v/>
      </c>
      <c r="V32" s="52" t="str">
        <f t="shared" si="3"/>
        <v/>
      </c>
      <c r="W32" s="53" t="str">
        <f t="shared" si="4"/>
        <v/>
      </c>
    </row>
    <row r="33" spans="1:23" ht="24" customHeight="1" x14ac:dyDescent="0.25">
      <c r="A33" s="36"/>
      <c r="B33" s="36">
        <v>131</v>
      </c>
      <c r="C33" s="37" t="s">
        <v>109</v>
      </c>
      <c r="D33" s="58">
        <v>93212610</v>
      </c>
      <c r="E33" s="39" t="s">
        <v>39</v>
      </c>
      <c r="F33" s="39" t="s">
        <v>110</v>
      </c>
      <c r="G33" s="59">
        <f t="shared" si="9"/>
        <v>0.89763779527559051</v>
      </c>
      <c r="H33" s="60">
        <f t="shared" si="9"/>
        <v>0.87401574803149618</v>
      </c>
      <c r="I33" s="61">
        <f t="shared" si="8"/>
        <v>0</v>
      </c>
      <c r="J33" s="42">
        <f t="shared" si="8"/>
        <v>-2.3622047244094488E-2</v>
      </c>
      <c r="K33" s="66">
        <f t="shared" si="7"/>
        <v>1.1399999999999999</v>
      </c>
      <c r="L33" s="44">
        <v>1.1399999999999999</v>
      </c>
      <c r="M33" s="44">
        <v>1.1100000000000001</v>
      </c>
      <c r="N33" s="44">
        <v>1.1100000000000001</v>
      </c>
      <c r="O33" s="62"/>
      <c r="P33" s="46">
        <v>-0.03</v>
      </c>
      <c r="Q33" s="56"/>
      <c r="R33" s="57"/>
      <c r="S33" s="49"/>
      <c r="T33" s="50" t="str">
        <f t="shared" si="1"/>
        <v/>
      </c>
      <c r="U33" s="51" t="str">
        <f t="shared" si="2"/>
        <v/>
      </c>
      <c r="V33" s="52" t="str">
        <f t="shared" si="3"/>
        <v/>
      </c>
      <c r="W33" s="53" t="str">
        <f t="shared" si="4"/>
        <v/>
      </c>
    </row>
    <row r="34" spans="1:23" ht="24" customHeight="1" x14ac:dyDescent="0.25">
      <c r="A34" s="36"/>
      <c r="B34" s="36">
        <v>9470</v>
      </c>
      <c r="C34" s="37" t="s">
        <v>111</v>
      </c>
      <c r="D34" s="54" t="s">
        <v>112</v>
      </c>
      <c r="E34" s="39" t="s">
        <v>113</v>
      </c>
      <c r="F34" s="39" t="s">
        <v>33</v>
      </c>
      <c r="G34" s="59">
        <f t="shared" si="9"/>
        <v>0.90551181102362199</v>
      </c>
      <c r="H34" s="60">
        <f t="shared" si="9"/>
        <v>0.88188976377952766</v>
      </c>
      <c r="I34" s="42">
        <f t="shared" si="8"/>
        <v>-1.5748031496062992E-2</v>
      </c>
      <c r="J34" s="42">
        <f t="shared" si="8"/>
        <v>-2.3622047244094488E-2</v>
      </c>
      <c r="K34" s="66">
        <f t="shared" si="7"/>
        <v>1.1499999999999999</v>
      </c>
      <c r="L34" s="44">
        <v>1.1499999999999999</v>
      </c>
      <c r="M34" s="44">
        <v>1.1200000000000001</v>
      </c>
      <c r="N34" s="44">
        <v>1.1100000000000001</v>
      </c>
      <c r="O34" s="45">
        <v>-0.02</v>
      </c>
      <c r="P34" s="46">
        <v>-0.03</v>
      </c>
      <c r="Q34" s="56"/>
      <c r="R34" s="49"/>
      <c r="S34" s="49"/>
      <c r="T34" s="50" t="str">
        <f t="shared" si="1"/>
        <v/>
      </c>
      <c r="U34" s="51" t="str">
        <f t="shared" si="2"/>
        <v/>
      </c>
      <c r="V34" s="52" t="str">
        <f t="shared" si="3"/>
        <v/>
      </c>
      <c r="W34" s="53" t="str">
        <f t="shared" si="4"/>
        <v/>
      </c>
    </row>
    <row r="35" spans="1:23" ht="24" customHeight="1" x14ac:dyDescent="0.25">
      <c r="A35" s="36"/>
      <c r="B35" s="36">
        <v>10233</v>
      </c>
      <c r="C35" s="37" t="s">
        <v>114</v>
      </c>
      <c r="D35" s="69">
        <v>92445208</v>
      </c>
      <c r="E35" s="74" t="s">
        <v>115</v>
      </c>
      <c r="F35" s="39" t="s">
        <v>116</v>
      </c>
      <c r="G35" s="60">
        <f t="shared" si="9"/>
        <v>0.92913385826771644</v>
      </c>
      <c r="H35" s="60">
        <f t="shared" si="9"/>
        <v>0.90551181102362199</v>
      </c>
      <c r="I35" s="42">
        <f t="shared" si="8"/>
        <v>-1.5748031496062992E-2</v>
      </c>
      <c r="J35" s="42">
        <f t="shared" si="8"/>
        <v>-2.3622047244094488E-2</v>
      </c>
      <c r="K35" s="66">
        <f t="shared" si="7"/>
        <v>1.18</v>
      </c>
      <c r="L35" s="44">
        <v>1.18</v>
      </c>
      <c r="M35" s="44">
        <v>1.1499999999999999</v>
      </c>
      <c r="N35" s="44">
        <v>1.1399999999999999</v>
      </c>
      <c r="O35" s="45">
        <v>-0.02</v>
      </c>
      <c r="P35" s="46">
        <v>-0.03</v>
      </c>
      <c r="Q35" s="56"/>
      <c r="R35" s="48"/>
      <c r="S35" s="67"/>
      <c r="T35" s="50" t="str">
        <f t="shared" si="1"/>
        <v/>
      </c>
      <c r="U35" s="51" t="str">
        <f t="shared" si="2"/>
        <v/>
      </c>
      <c r="V35" s="52" t="str">
        <f t="shared" si="3"/>
        <v/>
      </c>
      <c r="W35" s="53" t="str">
        <f t="shared" si="4"/>
        <v/>
      </c>
    </row>
    <row r="36" spans="1:23" ht="24" customHeight="1" x14ac:dyDescent="0.25">
      <c r="A36" s="36"/>
      <c r="B36" s="36">
        <v>10004</v>
      </c>
      <c r="C36" s="37" t="s">
        <v>117</v>
      </c>
      <c r="D36" s="38">
        <v>91376192</v>
      </c>
      <c r="E36" s="39" t="s">
        <v>83</v>
      </c>
      <c r="F36" s="39" t="s">
        <v>118</v>
      </c>
      <c r="G36" s="116">
        <v>1.0328999999999999</v>
      </c>
      <c r="H36" s="60">
        <f>+M36/1.27</f>
        <v>1.0236220472440944</v>
      </c>
      <c r="I36" s="42">
        <f t="shared" si="8"/>
        <v>-1.5748031496062992E-2</v>
      </c>
      <c r="J36" s="42">
        <f t="shared" si="8"/>
        <v>-2.3622047244094488E-2</v>
      </c>
      <c r="K36" s="66">
        <f t="shared" si="7"/>
        <v>1.3117829999999999</v>
      </c>
      <c r="L36" s="44">
        <v>1.33</v>
      </c>
      <c r="M36" s="44">
        <v>1.3</v>
      </c>
      <c r="N36" s="44">
        <v>1.29</v>
      </c>
      <c r="O36" s="45">
        <v>-0.02</v>
      </c>
      <c r="P36" s="46">
        <v>-0.03</v>
      </c>
      <c r="Q36" s="56"/>
      <c r="R36" s="48"/>
      <c r="S36" s="67"/>
      <c r="T36" s="50" t="str">
        <f t="shared" si="1"/>
        <v/>
      </c>
      <c r="U36" s="51" t="str">
        <f t="shared" si="2"/>
        <v/>
      </c>
      <c r="V36" s="52" t="str">
        <f t="shared" si="3"/>
        <v/>
      </c>
      <c r="W36" s="53" t="str">
        <f t="shared" si="4"/>
        <v/>
      </c>
    </row>
    <row r="37" spans="1:23" ht="24" customHeight="1" x14ac:dyDescent="0.25">
      <c r="A37" s="36"/>
      <c r="B37" s="36"/>
      <c r="C37" s="37"/>
      <c r="D37" s="38"/>
      <c r="E37" s="39"/>
      <c r="F37" s="39"/>
      <c r="G37" s="106"/>
      <c r="H37" s="60"/>
      <c r="I37" s="42"/>
      <c r="J37" s="42"/>
      <c r="K37" s="43"/>
      <c r="L37" s="44"/>
      <c r="M37" s="44"/>
      <c r="N37" s="44"/>
      <c r="O37" s="45"/>
      <c r="P37" s="46"/>
      <c r="Q37" s="56"/>
      <c r="R37" s="48"/>
      <c r="S37" s="67"/>
      <c r="T37" s="50" t="str">
        <f t="shared" si="1"/>
        <v/>
      </c>
      <c r="U37" s="51" t="str">
        <f t="shared" si="2"/>
        <v/>
      </c>
      <c r="V37" s="52" t="str">
        <f t="shared" si="3"/>
        <v/>
      </c>
      <c r="W37" s="53" t="str">
        <f t="shared" si="4"/>
        <v/>
      </c>
    </row>
    <row r="38" spans="1:23" ht="24" customHeight="1" x14ac:dyDescent="0.25">
      <c r="A38" s="36"/>
      <c r="B38" s="36"/>
      <c r="C38" s="37"/>
      <c r="D38" s="38"/>
      <c r="E38" s="39"/>
      <c r="F38" s="39"/>
      <c r="G38" s="106"/>
      <c r="H38" s="60"/>
      <c r="I38" s="42"/>
      <c r="J38" s="42"/>
      <c r="K38" s="43"/>
      <c r="L38" s="44"/>
      <c r="M38" s="44"/>
      <c r="N38" s="44"/>
      <c r="O38" s="45"/>
      <c r="P38" s="46"/>
      <c r="Q38" s="56"/>
      <c r="R38" s="48"/>
      <c r="S38" s="67"/>
      <c r="T38" s="50" t="str">
        <f t="shared" si="1"/>
        <v/>
      </c>
      <c r="U38" s="51" t="str">
        <f t="shared" si="2"/>
        <v/>
      </c>
      <c r="V38" s="52" t="str">
        <f t="shared" si="3"/>
        <v/>
      </c>
      <c r="W38" s="53" t="str">
        <f t="shared" si="4"/>
        <v/>
      </c>
    </row>
    <row r="39" spans="1:23" ht="24" customHeight="1" x14ac:dyDescent="0.25">
      <c r="A39" s="36"/>
      <c r="B39" s="36"/>
      <c r="C39" s="37"/>
      <c r="D39" s="38"/>
      <c r="E39" s="39"/>
      <c r="F39" s="39"/>
      <c r="G39" s="106"/>
      <c r="H39" s="60"/>
      <c r="I39" s="42"/>
      <c r="J39" s="42"/>
      <c r="K39" s="43"/>
      <c r="L39" s="44"/>
      <c r="M39" s="44"/>
      <c r="N39" s="44"/>
      <c r="O39" s="45"/>
      <c r="P39" s="46"/>
      <c r="Q39" s="56"/>
      <c r="R39" s="48"/>
      <c r="S39" s="67"/>
      <c r="T39" s="50" t="str">
        <f t="shared" si="1"/>
        <v/>
      </c>
      <c r="U39" s="51" t="str">
        <f t="shared" si="2"/>
        <v/>
      </c>
      <c r="V39" s="52" t="str">
        <f t="shared" si="3"/>
        <v/>
      </c>
      <c r="W39" s="53" t="str">
        <f t="shared" si="4"/>
        <v/>
      </c>
    </row>
    <row r="40" spans="1:23" ht="22.5" customHeight="1" x14ac:dyDescent="0.25">
      <c r="A40" s="36"/>
      <c r="B40" s="40"/>
      <c r="C40" s="39" t="s">
        <v>119</v>
      </c>
      <c r="D40" s="73"/>
      <c r="E40" s="39"/>
      <c r="F40" s="39"/>
      <c r="G40" s="106"/>
      <c r="H40" s="106"/>
      <c r="I40" s="106"/>
      <c r="J40" s="106"/>
      <c r="K40" s="43"/>
      <c r="L40" s="107"/>
      <c r="M40" s="107"/>
      <c r="N40" s="107"/>
      <c r="O40" s="45"/>
      <c r="P40" s="46"/>
      <c r="Q40" s="56"/>
      <c r="R40" s="48"/>
      <c r="S40" s="67"/>
      <c r="T40" s="50" t="str">
        <f t="shared" si="1"/>
        <v/>
      </c>
      <c r="U40" s="51" t="str">
        <f t="shared" si="2"/>
        <v/>
      </c>
      <c r="V40" s="52" t="str">
        <f t="shared" si="3"/>
        <v/>
      </c>
      <c r="W40" s="53"/>
    </row>
    <row r="41" spans="1:23" ht="22.5" customHeight="1" thickBot="1" x14ac:dyDescent="0.3">
      <c r="A41" s="36"/>
      <c r="B41" s="117"/>
      <c r="C41" s="39" t="s">
        <v>120</v>
      </c>
      <c r="D41" s="38"/>
      <c r="E41" s="64"/>
      <c r="F41" s="64"/>
      <c r="G41" s="116"/>
      <c r="H41" s="116"/>
      <c r="I41" s="116"/>
      <c r="J41" s="116"/>
      <c r="K41" s="43"/>
      <c r="L41" s="64"/>
      <c r="M41" s="64"/>
      <c r="N41" s="64"/>
      <c r="O41" s="45"/>
      <c r="P41" s="46"/>
      <c r="Q41" s="56"/>
      <c r="R41" s="48"/>
      <c r="S41" s="67"/>
      <c r="T41" s="50" t="str">
        <f t="shared" si="1"/>
        <v/>
      </c>
      <c r="U41" s="51" t="str">
        <f t="shared" si="2"/>
        <v/>
      </c>
      <c r="V41" s="52" t="str">
        <f t="shared" si="3"/>
        <v/>
      </c>
      <c r="W41" s="118"/>
    </row>
  </sheetData>
  <mergeCells count="1">
    <mergeCell ref="A2:E2"/>
  </mergeCells>
  <dataValidations count="1">
    <dataValidation type="list" errorStyle="warning" allowBlank="1" showDropDown="1" showInputMessage="1" showErrorMessage="1" errorTitle="Du har nokk tastet feil" error="Dette var feil Ivar" promptTitle="Info" prompt="Kun &quot;m.s&quot; , &quot;u.s&quot; eller &quot;k.f&quot; kan benyttes" sqref="P5:P41">
      <formula1>$L$3:$N$3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1"/>
  <sheetViews>
    <sheetView topLeftCell="A2" zoomScale="80" zoomScaleNormal="80" workbookViewId="0">
      <selection activeCell="W15" sqref="W15"/>
    </sheetView>
  </sheetViews>
  <sheetFormatPr baseColWidth="10" defaultColWidth="11.42578125" defaultRowHeight="15" x14ac:dyDescent="0.25"/>
  <cols>
    <col min="1" max="1" width="12.140625" style="6" customWidth="1"/>
    <col min="2" max="2" width="13.7109375" style="119" customWidth="1"/>
    <col min="3" max="3" width="25.85546875" style="6" customWidth="1"/>
    <col min="4" max="4" width="11.5703125" style="120" bestFit="1" customWidth="1"/>
    <col min="5" max="5" width="21.85546875" style="6" bestFit="1" customWidth="1"/>
    <col min="6" max="6" width="14" style="6" bestFit="1" customWidth="1"/>
    <col min="7" max="7" width="9.5703125" style="119" customWidth="1"/>
    <col min="8" max="8" width="9.42578125" style="119" bestFit="1" customWidth="1"/>
    <col min="9" max="9" width="10.140625" style="119" customWidth="1"/>
    <col min="10" max="10" width="10.7109375" style="119" customWidth="1"/>
    <col min="11" max="11" width="9.7109375" style="119" customWidth="1"/>
    <col min="12" max="12" width="5.85546875" style="6" customWidth="1"/>
    <col min="13" max="13" width="8.5703125" style="6" hidden="1" customWidth="1"/>
    <col min="14" max="14" width="6.7109375" style="6" hidden="1" customWidth="1"/>
    <col min="15" max="15" width="7.7109375" style="6" hidden="1" customWidth="1"/>
    <col min="16" max="16" width="6.85546875" style="6" hidden="1" customWidth="1"/>
    <col min="17" max="17" width="17" style="6" bestFit="1" customWidth="1"/>
    <col min="18" max="18" width="10.85546875" style="6" bestFit="1" customWidth="1"/>
    <col min="19" max="19" width="18.28515625" style="6" bestFit="1" customWidth="1"/>
    <col min="20" max="20" width="14.42578125" style="6" bestFit="1" customWidth="1"/>
    <col min="21" max="21" width="12.28515625" style="6" bestFit="1" customWidth="1"/>
    <col min="22" max="22" width="12.140625" style="6" bestFit="1" customWidth="1"/>
    <col min="23" max="23" width="13.5703125" style="121" customWidth="1"/>
    <col min="24" max="24" width="7.42578125" style="6" hidden="1" customWidth="1"/>
    <col min="25" max="16384" width="11.42578125" style="6"/>
  </cols>
  <sheetData>
    <row r="1" spans="1:24" ht="22.5" customHeight="1" thickBot="1" x14ac:dyDescent="0.3">
      <c r="A1" s="1" t="s">
        <v>121</v>
      </c>
      <c r="B1" s="2"/>
      <c r="C1" s="2"/>
      <c r="D1" s="3"/>
      <c r="E1" s="2"/>
      <c r="F1" s="2"/>
      <c r="G1" s="4"/>
      <c r="H1" s="4"/>
      <c r="I1" s="4"/>
      <c r="J1" s="4"/>
      <c r="K1" s="4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4"/>
      <c r="X1" s="5"/>
    </row>
    <row r="2" spans="1:24" ht="31.5" customHeight="1" thickBot="1" x14ac:dyDescent="0.3">
      <c r="A2" s="129" t="s">
        <v>140</v>
      </c>
      <c r="B2" s="130"/>
      <c r="C2" s="130"/>
      <c r="D2" s="130"/>
      <c r="E2" s="131"/>
      <c r="F2" s="7" t="s">
        <v>0</v>
      </c>
      <c r="G2" s="8" t="s">
        <v>141</v>
      </c>
      <c r="H2" s="8"/>
      <c r="I2" s="9" t="s">
        <v>1</v>
      </c>
      <c r="J2" s="122">
        <v>42521</v>
      </c>
      <c r="K2" s="8"/>
      <c r="L2" s="10"/>
      <c r="N2" s="7"/>
      <c r="O2" s="7"/>
      <c r="P2" s="7"/>
      <c r="Q2" s="7"/>
      <c r="R2" s="11"/>
      <c r="S2" s="12" t="s">
        <v>124</v>
      </c>
      <c r="T2" s="13"/>
      <c r="U2" s="14"/>
      <c r="V2" s="14"/>
      <c r="W2" s="15"/>
      <c r="X2" s="16"/>
    </row>
    <row r="3" spans="1:24" s="27" customFormat="1" ht="57.75" customHeight="1" thickBot="1" x14ac:dyDescent="0.3">
      <c r="A3" s="17" t="s">
        <v>3</v>
      </c>
      <c r="B3" s="18" t="s">
        <v>4</v>
      </c>
      <c r="C3" s="19" t="s">
        <v>5</v>
      </c>
      <c r="D3" s="20" t="s">
        <v>6</v>
      </c>
      <c r="E3" s="19" t="s">
        <v>7</v>
      </c>
      <c r="F3" s="19" t="s">
        <v>8</v>
      </c>
      <c r="G3" s="21" t="s">
        <v>9</v>
      </c>
      <c r="H3" s="21" t="s">
        <v>10</v>
      </c>
      <c r="I3" s="21" t="s">
        <v>11</v>
      </c>
      <c r="J3" s="21" t="s">
        <v>12</v>
      </c>
      <c r="K3" s="22" t="s">
        <v>13</v>
      </c>
      <c r="L3" s="19" t="s">
        <v>14</v>
      </c>
      <c r="M3" s="19" t="s">
        <v>15</v>
      </c>
      <c r="N3" s="19" t="s">
        <v>16</v>
      </c>
      <c r="O3" s="18" t="s">
        <v>17</v>
      </c>
      <c r="P3" s="18" t="s">
        <v>18</v>
      </c>
      <c r="Q3" s="23" t="s">
        <v>19</v>
      </c>
      <c r="R3" s="19" t="s">
        <v>20</v>
      </c>
      <c r="S3" s="19" t="s">
        <v>21</v>
      </c>
      <c r="T3" s="24" t="s">
        <v>22</v>
      </c>
      <c r="U3" s="24" t="s">
        <v>23</v>
      </c>
      <c r="V3" s="24" t="s">
        <v>24</v>
      </c>
      <c r="W3" s="25" t="s">
        <v>25</v>
      </c>
      <c r="X3" s="26"/>
    </row>
    <row r="4" spans="1:24" ht="16.5" thickBot="1" x14ac:dyDescent="0.3">
      <c r="A4" s="28" t="s">
        <v>26</v>
      </c>
      <c r="B4" s="29"/>
      <c r="C4" s="29"/>
      <c r="D4" s="30"/>
      <c r="E4" s="31"/>
      <c r="F4" s="31"/>
      <c r="G4" s="32"/>
      <c r="H4" s="32"/>
      <c r="I4" s="32"/>
      <c r="J4" s="32"/>
      <c r="K4" s="32"/>
      <c r="L4" s="31"/>
      <c r="M4" s="31"/>
      <c r="N4" s="31"/>
      <c r="O4" s="31"/>
      <c r="P4" s="31"/>
      <c r="Q4" s="33" t="s">
        <v>27</v>
      </c>
      <c r="R4" s="34">
        <v>0.75</v>
      </c>
      <c r="S4" s="31"/>
      <c r="T4" s="31"/>
      <c r="U4" s="31"/>
      <c r="V4" s="31"/>
      <c r="W4" s="32"/>
      <c r="X4" s="35"/>
    </row>
    <row r="5" spans="1:24" ht="24" customHeight="1" x14ac:dyDescent="0.25">
      <c r="A5" s="36"/>
      <c r="B5" s="36">
        <v>5277</v>
      </c>
      <c r="C5" s="37" t="s">
        <v>28</v>
      </c>
      <c r="D5" s="38">
        <v>91697838</v>
      </c>
      <c r="E5" s="39" t="s">
        <v>29</v>
      </c>
      <c r="F5" s="39" t="s">
        <v>30</v>
      </c>
      <c r="G5" s="40">
        <v>0.84599999999999997</v>
      </c>
      <c r="H5" s="41">
        <v>0.81699999999999995</v>
      </c>
      <c r="I5" s="42">
        <f>+O5/1.27</f>
        <v>-1.5748031496062992E-2</v>
      </c>
      <c r="J5" s="42">
        <f>+P5/1.27</f>
        <v>-2.3622047244094488E-2</v>
      </c>
      <c r="K5" s="43">
        <f t="shared" ref="K5:K24" si="0">+G5*1.27</f>
        <v>1.0744199999999999</v>
      </c>
      <c r="L5" s="44">
        <v>1.0900000000000001</v>
      </c>
      <c r="M5" s="44">
        <v>1.06</v>
      </c>
      <c r="N5" s="44">
        <v>1.05</v>
      </c>
      <c r="O5" s="45">
        <v>-0.02</v>
      </c>
      <c r="P5" s="46">
        <v>-0.03</v>
      </c>
      <c r="Q5" s="47"/>
      <c r="R5" s="48"/>
      <c r="S5" s="49"/>
      <c r="T5" s="50" t="str">
        <f t="shared" ref="T5:T41" si="1">IF(S5="","",S5-R5)</f>
        <v/>
      </c>
      <c r="U5" s="51" t="str">
        <f t="shared" ref="U5:U41" si="2">IF(S5="","",SUM((HOUR(T5)*3600))+(MINUTE(T5)*60)+(SECOND(T5)))</f>
        <v/>
      </c>
      <c r="V5" s="52" t="str">
        <f t="shared" ref="V5:V41" si="3">IF(Q5="","",U5*Q5)</f>
        <v/>
      </c>
      <c r="W5" s="53" t="str">
        <f t="shared" ref="W5:W39" si="4">IF(V5="","",RANK(V5,V:V,1))</f>
        <v/>
      </c>
    </row>
    <row r="6" spans="1:24" ht="24" customHeight="1" x14ac:dyDescent="0.25">
      <c r="A6" s="36"/>
      <c r="B6" s="36">
        <v>72</v>
      </c>
      <c r="C6" s="39" t="s">
        <v>31</v>
      </c>
      <c r="D6" s="54">
        <v>40410236</v>
      </c>
      <c r="E6" s="39" t="s">
        <v>32</v>
      </c>
      <c r="F6" s="39" t="s">
        <v>33</v>
      </c>
      <c r="G6" s="55">
        <v>0.86</v>
      </c>
      <c r="H6" s="41">
        <v>0.82499999999999996</v>
      </c>
      <c r="I6" s="42">
        <f t="shared" ref="I6:J27" si="5">+O6/1.27</f>
        <v>-1.5748031496062992E-2</v>
      </c>
      <c r="J6" s="42">
        <f t="shared" si="5"/>
        <v>-2.3622047244094488E-2</v>
      </c>
      <c r="K6" s="43">
        <f t="shared" si="0"/>
        <v>1.0922000000000001</v>
      </c>
      <c r="L6" s="44">
        <v>1.1200000000000001</v>
      </c>
      <c r="M6" s="44">
        <v>1.0900000000000001</v>
      </c>
      <c r="N6" s="44">
        <v>1.0900000000000001</v>
      </c>
      <c r="O6" s="45">
        <v>-0.02</v>
      </c>
      <c r="P6" s="46">
        <v>-0.03</v>
      </c>
      <c r="Q6" s="56"/>
      <c r="R6" s="57"/>
      <c r="S6" s="49"/>
      <c r="T6" s="50" t="str">
        <f t="shared" si="1"/>
        <v/>
      </c>
      <c r="U6" s="51" t="str">
        <f t="shared" si="2"/>
        <v/>
      </c>
      <c r="V6" s="52" t="str">
        <f t="shared" si="3"/>
        <v/>
      </c>
      <c r="W6" s="53" t="str">
        <f t="shared" si="4"/>
        <v/>
      </c>
    </row>
    <row r="7" spans="1:24" ht="24" customHeight="1" x14ac:dyDescent="0.25">
      <c r="A7" s="36"/>
      <c r="B7" s="36">
        <v>14761</v>
      </c>
      <c r="C7" s="37" t="s">
        <v>34</v>
      </c>
      <c r="D7" s="58" t="s">
        <v>35</v>
      </c>
      <c r="E7" s="39" t="s">
        <v>36</v>
      </c>
      <c r="F7" s="39" t="s">
        <v>37</v>
      </c>
      <c r="G7" s="40">
        <v>0.89200000000000002</v>
      </c>
      <c r="H7" s="40">
        <v>0.89200000000000002</v>
      </c>
      <c r="I7" s="42">
        <f t="shared" si="5"/>
        <v>-1.5748031496062992E-2</v>
      </c>
      <c r="J7" s="42">
        <f t="shared" si="5"/>
        <v>-2.3622047244094488E-2</v>
      </c>
      <c r="K7" s="43">
        <f t="shared" si="0"/>
        <v>1.1328400000000001</v>
      </c>
      <c r="L7" s="44">
        <v>1.2</v>
      </c>
      <c r="M7" s="44">
        <v>1.17</v>
      </c>
      <c r="N7" s="44">
        <v>1.1599999999999999</v>
      </c>
      <c r="O7" s="45">
        <v>-0.02</v>
      </c>
      <c r="P7" s="46">
        <v>-0.03</v>
      </c>
      <c r="Q7" s="56"/>
      <c r="R7" s="57"/>
      <c r="S7" s="57"/>
      <c r="T7" s="50" t="str">
        <f t="shared" si="1"/>
        <v/>
      </c>
      <c r="U7" s="51" t="str">
        <f t="shared" si="2"/>
        <v/>
      </c>
      <c r="V7" s="52" t="str">
        <f t="shared" si="3"/>
        <v/>
      </c>
      <c r="W7" s="53" t="str">
        <f t="shared" si="4"/>
        <v/>
      </c>
    </row>
    <row r="8" spans="1:24" ht="24" customHeight="1" x14ac:dyDescent="0.25">
      <c r="A8" s="36"/>
      <c r="B8" s="36">
        <v>48</v>
      </c>
      <c r="C8" s="37" t="s">
        <v>38</v>
      </c>
      <c r="D8" s="38">
        <v>45463739</v>
      </c>
      <c r="E8" s="39" t="s">
        <v>39</v>
      </c>
      <c r="F8" s="39" t="s">
        <v>40</v>
      </c>
      <c r="G8" s="59">
        <f t="shared" ref="G8:H12" si="6">+L8/1.27</f>
        <v>0.89763779527559051</v>
      </c>
      <c r="H8" s="60">
        <f t="shared" si="6"/>
        <v>0.87401574803149618</v>
      </c>
      <c r="I8" s="61">
        <v>0</v>
      </c>
      <c r="J8" s="42">
        <f t="shared" si="5"/>
        <v>-2.3622047244094488E-2</v>
      </c>
      <c r="K8" s="43">
        <f t="shared" si="0"/>
        <v>1.1399999999999999</v>
      </c>
      <c r="L8" s="44">
        <v>1.1399999999999999</v>
      </c>
      <c r="M8" s="44">
        <v>1.1100000000000001</v>
      </c>
      <c r="N8" s="44">
        <v>1.1100000000000001</v>
      </c>
      <c r="O8" s="62"/>
      <c r="P8" s="46">
        <v>-0.03</v>
      </c>
      <c r="Q8" s="56">
        <v>0.85</v>
      </c>
      <c r="R8" s="57">
        <v>0.75</v>
      </c>
      <c r="S8" s="57">
        <v>0.8337268518518518</v>
      </c>
      <c r="T8" s="50">
        <f>IF(S8="","",S8-R8)</f>
        <v>8.3726851851851802E-2</v>
      </c>
      <c r="U8" s="51">
        <f>IF(S8="","",SUM((HOUR(T8)*3600))+(MINUTE(T8)*60)+(SECOND(T8)))</f>
        <v>7234</v>
      </c>
      <c r="V8" s="52">
        <f>IF(Q8="","",U8*Q8)</f>
        <v>6148.9</v>
      </c>
      <c r="W8" s="53">
        <f t="shared" si="4"/>
        <v>7</v>
      </c>
    </row>
    <row r="9" spans="1:24" ht="24" customHeight="1" x14ac:dyDescent="0.25">
      <c r="A9" s="36"/>
      <c r="B9" s="36">
        <v>145</v>
      </c>
      <c r="C9" s="37" t="s">
        <v>41</v>
      </c>
      <c r="D9" s="54">
        <v>93212610</v>
      </c>
      <c r="E9" s="39" t="s">
        <v>39</v>
      </c>
      <c r="F9" s="39" t="s">
        <v>42</v>
      </c>
      <c r="G9" s="59">
        <f t="shared" si="6"/>
        <v>0.89763779527559051</v>
      </c>
      <c r="H9" s="60">
        <f t="shared" si="6"/>
        <v>0.87401574803149618</v>
      </c>
      <c r="I9" s="61">
        <v>0</v>
      </c>
      <c r="J9" s="42">
        <f t="shared" si="5"/>
        <v>-2.3622047244094488E-2</v>
      </c>
      <c r="K9" s="43">
        <f t="shared" si="0"/>
        <v>1.1399999999999999</v>
      </c>
      <c r="L9" s="44">
        <v>1.1399999999999999</v>
      </c>
      <c r="M9" s="44">
        <v>1.1100000000000001</v>
      </c>
      <c r="N9" s="44">
        <v>1.1100000000000001</v>
      </c>
      <c r="O9" s="62"/>
      <c r="P9" s="46">
        <v>-0.03</v>
      </c>
      <c r="Q9" s="56"/>
      <c r="R9" s="57"/>
      <c r="S9" s="49"/>
      <c r="T9" s="50" t="str">
        <f t="shared" si="1"/>
        <v/>
      </c>
      <c r="U9" s="51" t="str">
        <f t="shared" si="2"/>
        <v/>
      </c>
      <c r="V9" s="52" t="str">
        <f t="shared" si="3"/>
        <v/>
      </c>
      <c r="W9" s="53" t="str">
        <f t="shared" si="4"/>
        <v/>
      </c>
    </row>
    <row r="10" spans="1:24" ht="24" customHeight="1" x14ac:dyDescent="0.25">
      <c r="A10" s="36"/>
      <c r="B10" s="36">
        <v>5559</v>
      </c>
      <c r="C10" s="37" t="s">
        <v>43</v>
      </c>
      <c r="D10" s="54">
        <v>91387361</v>
      </c>
      <c r="E10" s="39" t="s">
        <v>44</v>
      </c>
      <c r="F10" s="39" t="s">
        <v>45</v>
      </c>
      <c r="G10" s="55">
        <v>0.90300000000000002</v>
      </c>
      <c r="H10" s="41">
        <v>0.86699999999999999</v>
      </c>
      <c r="I10" s="42">
        <f t="shared" si="5"/>
        <v>-1.5748031496062992E-2</v>
      </c>
      <c r="J10" s="42">
        <f t="shared" si="5"/>
        <v>-2.3622047244094488E-2</v>
      </c>
      <c r="K10" s="43">
        <f t="shared" si="0"/>
        <v>1.1468100000000001</v>
      </c>
      <c r="L10" s="44">
        <v>1.1399999999999999</v>
      </c>
      <c r="M10" s="44">
        <v>1.1100000000000001</v>
      </c>
      <c r="N10" s="44">
        <v>1.1100000000000001</v>
      </c>
      <c r="O10" s="45">
        <v>-0.02</v>
      </c>
      <c r="P10" s="46">
        <v>-0.03</v>
      </c>
      <c r="Q10" s="56"/>
      <c r="R10" s="57"/>
      <c r="S10" s="49"/>
      <c r="T10" s="50" t="str">
        <f t="shared" si="1"/>
        <v/>
      </c>
      <c r="U10" s="51" t="str">
        <f t="shared" si="2"/>
        <v/>
      </c>
      <c r="V10" s="52" t="str">
        <f t="shared" si="3"/>
        <v/>
      </c>
      <c r="W10" s="53" t="str">
        <f t="shared" si="4"/>
        <v/>
      </c>
    </row>
    <row r="11" spans="1:24" ht="24" customHeight="1" x14ac:dyDescent="0.25">
      <c r="A11" s="36"/>
      <c r="B11" s="63">
        <v>7782</v>
      </c>
      <c r="C11" s="64" t="s">
        <v>46</v>
      </c>
      <c r="D11" s="65" t="s">
        <v>47</v>
      </c>
      <c r="E11" s="64" t="s">
        <v>48</v>
      </c>
      <c r="F11" s="64" t="s">
        <v>49</v>
      </c>
      <c r="G11" s="80">
        <v>0.88070000000000004</v>
      </c>
      <c r="H11" s="41">
        <v>0.85470000000000002</v>
      </c>
      <c r="I11" s="42">
        <f t="shared" si="5"/>
        <v>-1.5748031496062992E-2</v>
      </c>
      <c r="J11" s="42">
        <f t="shared" si="5"/>
        <v>-2.3622047244094488E-2</v>
      </c>
      <c r="K11" s="66">
        <f t="shared" si="0"/>
        <v>1.1184890000000001</v>
      </c>
      <c r="L11" s="44">
        <v>1.1499999999999999</v>
      </c>
      <c r="M11" s="44">
        <v>1.1200000000000001</v>
      </c>
      <c r="N11" s="44">
        <v>1.1100000000000001</v>
      </c>
      <c r="O11" s="45">
        <v>-0.02</v>
      </c>
      <c r="P11" s="46">
        <v>-0.03</v>
      </c>
      <c r="Q11" s="56"/>
      <c r="R11" s="48"/>
      <c r="S11" s="67"/>
      <c r="T11" s="50" t="str">
        <f t="shared" si="1"/>
        <v/>
      </c>
      <c r="U11" s="51" t="str">
        <f t="shared" si="2"/>
        <v/>
      </c>
      <c r="V11" s="52" t="str">
        <f t="shared" si="3"/>
        <v/>
      </c>
      <c r="W11" s="53" t="str">
        <f t="shared" si="4"/>
        <v/>
      </c>
    </row>
    <row r="12" spans="1:24" ht="24" customHeight="1" x14ac:dyDescent="0.25">
      <c r="A12" s="36"/>
      <c r="B12" s="36">
        <v>6525</v>
      </c>
      <c r="C12" s="37" t="s">
        <v>50</v>
      </c>
      <c r="D12" s="68" t="s">
        <v>51</v>
      </c>
      <c r="E12" s="39" t="s">
        <v>52</v>
      </c>
      <c r="F12" s="39" t="s">
        <v>53</v>
      </c>
      <c r="G12" s="60">
        <f t="shared" si="6"/>
        <v>0.91338582677165348</v>
      </c>
      <c r="H12" s="60">
        <f t="shared" si="6"/>
        <v>0.88976377952755892</v>
      </c>
      <c r="I12" s="42">
        <f t="shared" si="5"/>
        <v>-1.5748031496062992E-2</v>
      </c>
      <c r="J12" s="42">
        <f t="shared" si="5"/>
        <v>-2.3622047244094488E-2</v>
      </c>
      <c r="K12" s="66">
        <f t="shared" si="0"/>
        <v>1.1599999999999999</v>
      </c>
      <c r="L12" s="44">
        <v>1.1599999999999999</v>
      </c>
      <c r="M12" s="44">
        <v>1.1299999999999999</v>
      </c>
      <c r="N12" s="44">
        <v>1.1200000000000001</v>
      </c>
      <c r="O12" s="45">
        <v>-0.02</v>
      </c>
      <c r="P12" s="46">
        <v>-0.03</v>
      </c>
      <c r="Q12" s="56">
        <v>0.88980000000000004</v>
      </c>
      <c r="R12" s="57">
        <v>0.75</v>
      </c>
      <c r="S12" s="67">
        <v>0.82905092592592589</v>
      </c>
      <c r="T12" s="50">
        <f t="shared" si="1"/>
        <v>7.9050925925925886E-2</v>
      </c>
      <c r="U12" s="51">
        <f t="shared" si="2"/>
        <v>6830</v>
      </c>
      <c r="V12" s="52">
        <f t="shared" si="3"/>
        <v>6077.3339999999998</v>
      </c>
      <c r="W12" s="53">
        <f t="shared" si="4"/>
        <v>5</v>
      </c>
    </row>
    <row r="13" spans="1:24" ht="24" customHeight="1" x14ac:dyDescent="0.25">
      <c r="A13" s="36"/>
      <c r="B13" s="36">
        <v>9549</v>
      </c>
      <c r="C13" s="37" t="s">
        <v>54</v>
      </c>
      <c r="D13" s="69">
        <v>92824382</v>
      </c>
      <c r="E13" s="39" t="s">
        <v>55</v>
      </c>
      <c r="F13" s="39"/>
      <c r="G13" s="55">
        <v>0.88700000000000001</v>
      </c>
      <c r="H13" s="41">
        <v>0.86799999999999999</v>
      </c>
      <c r="I13" s="42">
        <f t="shared" si="5"/>
        <v>-1.5748031496062992E-2</v>
      </c>
      <c r="J13" s="42">
        <f t="shared" si="5"/>
        <v>-2.3622047244094488E-2</v>
      </c>
      <c r="K13" s="66">
        <f t="shared" si="0"/>
        <v>1.12649</v>
      </c>
      <c r="L13" s="44">
        <v>1.1599999999999999</v>
      </c>
      <c r="M13" s="44">
        <v>1.1299999999999999</v>
      </c>
      <c r="N13" s="44">
        <v>1.1200000000000001</v>
      </c>
      <c r="O13" s="45">
        <v>-0.02</v>
      </c>
      <c r="P13" s="46">
        <v>-0.03</v>
      </c>
      <c r="Q13" s="56"/>
      <c r="R13" s="48"/>
      <c r="S13" s="67"/>
      <c r="T13" s="50" t="str">
        <f t="shared" si="1"/>
        <v/>
      </c>
      <c r="U13" s="51" t="str">
        <f t="shared" si="2"/>
        <v/>
      </c>
      <c r="V13" s="52" t="str">
        <f t="shared" si="3"/>
        <v/>
      </c>
      <c r="W13" s="53" t="str">
        <f t="shared" si="4"/>
        <v/>
      </c>
    </row>
    <row r="14" spans="1:24" ht="24" customHeight="1" x14ac:dyDescent="0.25">
      <c r="A14" s="36"/>
      <c r="B14" s="36">
        <v>5656</v>
      </c>
      <c r="C14" s="37" t="s">
        <v>56</v>
      </c>
      <c r="D14" s="38">
        <v>93215645</v>
      </c>
      <c r="E14" s="39" t="s">
        <v>57</v>
      </c>
      <c r="F14" s="39" t="s">
        <v>58</v>
      </c>
      <c r="G14" s="123">
        <v>0.90600000000000003</v>
      </c>
      <c r="H14" s="41">
        <v>0.87170000000000003</v>
      </c>
      <c r="I14" s="42">
        <f t="shared" si="5"/>
        <v>-1.5748031496062992E-2</v>
      </c>
      <c r="J14" s="42">
        <f t="shared" si="5"/>
        <v>-2.3622047244094488E-2</v>
      </c>
      <c r="K14" s="66">
        <f t="shared" si="0"/>
        <v>1.15062</v>
      </c>
      <c r="L14" s="44">
        <v>1.1599999999999999</v>
      </c>
      <c r="M14" s="44">
        <v>1.1299999999999999</v>
      </c>
      <c r="N14" s="44">
        <v>1.1200000000000001</v>
      </c>
      <c r="O14" s="45">
        <v>-0.02</v>
      </c>
      <c r="P14" s="46">
        <v>-0.03</v>
      </c>
      <c r="Q14" s="56"/>
      <c r="R14" s="48"/>
      <c r="S14" s="67"/>
      <c r="T14" s="50" t="str">
        <f t="shared" si="1"/>
        <v/>
      </c>
      <c r="U14" s="51" t="str">
        <f t="shared" si="2"/>
        <v/>
      </c>
      <c r="V14" s="52" t="str">
        <f t="shared" si="3"/>
        <v/>
      </c>
      <c r="W14" s="53">
        <v>8</v>
      </c>
    </row>
    <row r="15" spans="1:24" ht="24" customHeight="1" x14ac:dyDescent="0.25">
      <c r="A15" s="36"/>
      <c r="B15" s="36">
        <v>6693</v>
      </c>
      <c r="C15" s="37" t="s">
        <v>59</v>
      </c>
      <c r="D15" s="38" t="s">
        <v>60</v>
      </c>
      <c r="E15" s="39" t="s">
        <v>57</v>
      </c>
      <c r="F15" s="39" t="s">
        <v>61</v>
      </c>
      <c r="G15" s="70">
        <v>0.90600000000000003</v>
      </c>
      <c r="H15" s="41">
        <v>0.87170000000000003</v>
      </c>
      <c r="I15" s="42">
        <f t="shared" si="5"/>
        <v>-1.5748031496062992E-2</v>
      </c>
      <c r="J15" s="42">
        <f t="shared" si="5"/>
        <v>-2.3622047244094488E-2</v>
      </c>
      <c r="K15" s="66">
        <f t="shared" si="0"/>
        <v>1.15062</v>
      </c>
      <c r="L15" s="44">
        <v>1.1599999999999999</v>
      </c>
      <c r="M15" s="44">
        <v>1.1299999999999999</v>
      </c>
      <c r="N15" s="44">
        <v>1.1200000000000001</v>
      </c>
      <c r="O15" s="45">
        <v>-0.02</v>
      </c>
      <c r="P15" s="46">
        <v>-0.03</v>
      </c>
      <c r="Q15" s="56"/>
      <c r="R15" s="48"/>
      <c r="S15" s="67"/>
      <c r="T15" s="50" t="str">
        <f t="shared" si="1"/>
        <v/>
      </c>
      <c r="U15" s="51" t="str">
        <f t="shared" si="2"/>
        <v/>
      </c>
      <c r="V15" s="52" t="str">
        <f t="shared" si="3"/>
        <v/>
      </c>
      <c r="W15" s="53" t="str">
        <f t="shared" si="4"/>
        <v/>
      </c>
    </row>
    <row r="16" spans="1:24" ht="24" customHeight="1" x14ac:dyDescent="0.25">
      <c r="A16" s="36"/>
      <c r="B16" s="63">
        <v>13910</v>
      </c>
      <c r="C16" s="37" t="s">
        <v>62</v>
      </c>
      <c r="D16" s="58">
        <v>90936888</v>
      </c>
      <c r="E16" s="39" t="s">
        <v>63</v>
      </c>
      <c r="F16" s="39" t="s">
        <v>64</v>
      </c>
      <c r="G16" s="71">
        <v>0.89800000000000002</v>
      </c>
      <c r="H16" s="80">
        <v>0.85599999999999998</v>
      </c>
      <c r="I16" s="42">
        <f t="shared" si="5"/>
        <v>-1.5748031496062992E-2</v>
      </c>
      <c r="J16" s="42">
        <f t="shared" si="5"/>
        <v>-2.3622047244094488E-2</v>
      </c>
      <c r="K16" s="66">
        <f t="shared" si="0"/>
        <v>1.14046</v>
      </c>
      <c r="L16" s="44">
        <v>1.17</v>
      </c>
      <c r="M16" s="44">
        <v>1.1399999999999999</v>
      </c>
      <c r="N16" s="44">
        <v>1.1299999999999999</v>
      </c>
      <c r="O16" s="45">
        <v>-0.02</v>
      </c>
      <c r="P16" s="46">
        <v>-0.03</v>
      </c>
      <c r="Q16" s="56">
        <v>0.85599999999999998</v>
      </c>
      <c r="R16" s="57">
        <v>0.75</v>
      </c>
      <c r="S16" s="67">
        <v>0.83049768518518519</v>
      </c>
      <c r="T16" s="50">
        <f t="shared" si="1"/>
        <v>8.0497685185185186E-2</v>
      </c>
      <c r="U16" s="51">
        <f t="shared" si="2"/>
        <v>6955</v>
      </c>
      <c r="V16" s="52">
        <f t="shared" si="3"/>
        <v>5953.48</v>
      </c>
      <c r="W16" s="53">
        <f t="shared" si="4"/>
        <v>3</v>
      </c>
    </row>
    <row r="17" spans="1:24" ht="24" customHeight="1" x14ac:dyDescent="0.25">
      <c r="A17" s="36"/>
      <c r="B17" s="36">
        <v>10699</v>
      </c>
      <c r="C17" s="37" t="s">
        <v>65</v>
      </c>
      <c r="D17" s="73">
        <v>91747027</v>
      </c>
      <c r="E17" s="74" t="s">
        <v>66</v>
      </c>
      <c r="F17" s="39" t="s">
        <v>67</v>
      </c>
      <c r="G17" s="41">
        <v>0.93700000000000006</v>
      </c>
      <c r="H17" s="41">
        <v>0.89900000000000002</v>
      </c>
      <c r="I17" s="42">
        <f t="shared" si="5"/>
        <v>-1.5748031496062992E-2</v>
      </c>
      <c r="J17" s="42">
        <f t="shared" si="5"/>
        <v>-2.3622047244094488E-2</v>
      </c>
      <c r="K17" s="66">
        <f t="shared" si="0"/>
        <v>1.1899900000000001</v>
      </c>
      <c r="L17" s="44">
        <v>1.17</v>
      </c>
      <c r="M17" s="44">
        <v>1.1399999999999999</v>
      </c>
      <c r="N17" s="44">
        <v>1.1299999999999999</v>
      </c>
      <c r="O17" s="45">
        <v>-0.02</v>
      </c>
      <c r="P17" s="46">
        <v>-0.03</v>
      </c>
      <c r="Q17" s="56"/>
      <c r="R17" s="48"/>
      <c r="S17" s="67"/>
      <c r="T17" s="50" t="str">
        <f t="shared" si="1"/>
        <v/>
      </c>
      <c r="U17" s="51" t="str">
        <f t="shared" si="2"/>
        <v/>
      </c>
      <c r="V17" s="52" t="str">
        <f t="shared" si="3"/>
        <v/>
      </c>
      <c r="W17" s="53" t="str">
        <f t="shared" si="4"/>
        <v/>
      </c>
    </row>
    <row r="18" spans="1:24" ht="24" customHeight="1" x14ac:dyDescent="0.25">
      <c r="A18" s="36"/>
      <c r="B18" s="36">
        <v>8981</v>
      </c>
      <c r="C18" s="37" t="s">
        <v>68</v>
      </c>
      <c r="D18" s="38">
        <v>98252811</v>
      </c>
      <c r="E18" s="39" t="s">
        <v>69</v>
      </c>
      <c r="F18" s="39" t="s">
        <v>70</v>
      </c>
      <c r="G18" s="40">
        <v>0.90749999999999997</v>
      </c>
      <c r="H18" s="41">
        <v>0.87260000000000004</v>
      </c>
      <c r="I18" s="42">
        <f t="shared" si="5"/>
        <v>-1.5748031496062992E-2</v>
      </c>
      <c r="J18" s="42">
        <f t="shared" si="5"/>
        <v>-2.3622047244094488E-2</v>
      </c>
      <c r="K18" s="66">
        <f t="shared" si="0"/>
        <v>1.152525</v>
      </c>
      <c r="L18" s="44">
        <v>1.19</v>
      </c>
      <c r="M18" s="44">
        <v>1.1599999999999999</v>
      </c>
      <c r="N18" s="44">
        <v>1.1499999999999999</v>
      </c>
      <c r="O18" s="45">
        <v>-0.02</v>
      </c>
      <c r="P18" s="46">
        <v>-0.03</v>
      </c>
      <c r="Q18" s="56">
        <f>0.9075-0.016</f>
        <v>0.89149999999999996</v>
      </c>
      <c r="R18" s="57">
        <v>0.75</v>
      </c>
      <c r="S18" s="67">
        <v>0.8259143518518518</v>
      </c>
      <c r="T18" s="50">
        <f t="shared" si="1"/>
        <v>7.5914351851851802E-2</v>
      </c>
      <c r="U18" s="51">
        <f t="shared" si="2"/>
        <v>6559</v>
      </c>
      <c r="V18" s="52">
        <f t="shared" si="3"/>
        <v>5847.3485000000001</v>
      </c>
      <c r="W18" s="53">
        <f t="shared" si="4"/>
        <v>2</v>
      </c>
    </row>
    <row r="19" spans="1:24" ht="24" customHeight="1" x14ac:dyDescent="0.25">
      <c r="A19" s="36"/>
      <c r="B19" s="36">
        <v>9801</v>
      </c>
      <c r="C19" s="37" t="s">
        <v>71</v>
      </c>
      <c r="D19" s="38">
        <v>91357059</v>
      </c>
      <c r="E19" s="75" t="s">
        <v>72</v>
      </c>
      <c r="F19" s="39" t="s">
        <v>73</v>
      </c>
      <c r="G19" s="70">
        <v>0.94599999999999995</v>
      </c>
      <c r="H19" s="41">
        <v>0.90400000000000003</v>
      </c>
      <c r="I19" s="42">
        <f t="shared" si="5"/>
        <v>-1.5748031496062992E-2</v>
      </c>
      <c r="J19" s="42">
        <f t="shared" si="5"/>
        <v>-2.3622047244094488E-2</v>
      </c>
      <c r="K19" s="66">
        <f t="shared" si="0"/>
        <v>1.2014199999999999</v>
      </c>
      <c r="L19" s="44">
        <v>1.23</v>
      </c>
      <c r="M19" s="44">
        <v>1.2</v>
      </c>
      <c r="N19" s="44">
        <v>1.19</v>
      </c>
      <c r="O19" s="45">
        <v>-0.02</v>
      </c>
      <c r="P19" s="46">
        <v>-0.03</v>
      </c>
      <c r="Q19" s="56">
        <v>0.94599999999999995</v>
      </c>
      <c r="R19" s="57">
        <v>0.75</v>
      </c>
      <c r="S19" s="67">
        <v>0.82494212962962965</v>
      </c>
      <c r="T19" s="50">
        <f>IF(S19="","",S19-R19)</f>
        <v>7.494212962962965E-2</v>
      </c>
      <c r="U19" s="51">
        <f>IF(S19="","",SUM((HOUR(T19)*3600))+(MINUTE(T19)*60)+(SECOND(T19)))</f>
        <v>6475</v>
      </c>
      <c r="V19" s="52">
        <f>IF(Q19="","",U19*Q19)</f>
        <v>6125.3499999999995</v>
      </c>
      <c r="W19" s="53">
        <f t="shared" si="4"/>
        <v>6</v>
      </c>
    </row>
    <row r="20" spans="1:24" ht="24" customHeight="1" x14ac:dyDescent="0.25">
      <c r="A20" s="36"/>
      <c r="B20" s="36"/>
      <c r="C20" s="37" t="s">
        <v>74</v>
      </c>
      <c r="D20" s="38" t="s">
        <v>75</v>
      </c>
      <c r="E20" s="75" t="s">
        <v>76</v>
      </c>
      <c r="F20" s="39"/>
      <c r="G20" s="70">
        <v>0.95499999999999996</v>
      </c>
      <c r="H20" s="41">
        <v>0.92200000000000004</v>
      </c>
      <c r="I20" s="42">
        <f t="shared" si="5"/>
        <v>-1.5748031496062992E-2</v>
      </c>
      <c r="J20" s="42">
        <f t="shared" si="5"/>
        <v>-2.3622047244094488E-2</v>
      </c>
      <c r="K20" s="66">
        <f t="shared" si="0"/>
        <v>1.21285</v>
      </c>
      <c r="L20" s="44">
        <v>1.23</v>
      </c>
      <c r="M20" s="44">
        <v>1.2</v>
      </c>
      <c r="N20" s="44">
        <v>1.19</v>
      </c>
      <c r="O20" s="45">
        <v>-0.02</v>
      </c>
      <c r="P20" s="46">
        <v>-0.03</v>
      </c>
      <c r="Q20" s="56"/>
      <c r="R20" s="48"/>
      <c r="S20" s="67"/>
      <c r="T20" s="50" t="str">
        <f>IF(S20="","",S20-R20)</f>
        <v/>
      </c>
      <c r="U20" s="51" t="str">
        <f>IF(S20="","",SUM((HOUR(T20)*3600))+(MINUTE(T20)*60)+(SECOND(T20)))</f>
        <v/>
      </c>
      <c r="V20" s="52" t="str">
        <f>IF(Q20="","",U20*Q20)</f>
        <v/>
      </c>
      <c r="W20" s="53" t="str">
        <f t="shared" si="4"/>
        <v/>
      </c>
    </row>
    <row r="21" spans="1:24" ht="24" customHeight="1" x14ac:dyDescent="0.25">
      <c r="A21" s="36"/>
      <c r="B21" s="36">
        <v>5274</v>
      </c>
      <c r="C21" s="37" t="s">
        <v>77</v>
      </c>
      <c r="D21" s="38" t="s">
        <v>78</v>
      </c>
      <c r="E21" s="75" t="s">
        <v>79</v>
      </c>
      <c r="F21" s="39"/>
      <c r="G21" s="42">
        <v>0.96909999999999996</v>
      </c>
      <c r="H21" s="42">
        <v>0.94489999999999996</v>
      </c>
      <c r="I21" s="42">
        <f t="shared" si="5"/>
        <v>-1.5748031496062992E-2</v>
      </c>
      <c r="J21" s="42">
        <f t="shared" si="5"/>
        <v>-2.3622047244094488E-2</v>
      </c>
      <c r="K21" s="66">
        <f t="shared" si="0"/>
        <v>1.2307569999999999</v>
      </c>
      <c r="L21" s="44">
        <v>1.23</v>
      </c>
      <c r="M21" s="44">
        <v>1.2</v>
      </c>
      <c r="N21" s="44">
        <v>1.19</v>
      </c>
      <c r="O21" s="45">
        <v>-0.02</v>
      </c>
      <c r="P21" s="46">
        <v>-0.03</v>
      </c>
      <c r="Q21" s="56">
        <v>0.96909999999999996</v>
      </c>
      <c r="R21" s="57">
        <v>0.75</v>
      </c>
      <c r="S21" s="67">
        <v>0.8212962962962963</v>
      </c>
      <c r="T21" s="50">
        <f>IF(S21="","",S21-R21)</f>
        <v>7.1296296296296302E-2</v>
      </c>
      <c r="U21" s="51">
        <f>IF(S21="","",SUM((HOUR(T21)*3600))+(MINUTE(T21)*60)+(SECOND(T21)))</f>
        <v>6160</v>
      </c>
      <c r="V21" s="52">
        <f>IF(Q21="","",U21*Q21)</f>
        <v>5969.6559999999999</v>
      </c>
      <c r="W21" s="53">
        <f t="shared" si="4"/>
        <v>4</v>
      </c>
    </row>
    <row r="22" spans="1:24" ht="24" customHeight="1" x14ac:dyDescent="0.25">
      <c r="A22" s="76"/>
      <c r="B22" s="76">
        <v>10421</v>
      </c>
      <c r="C22" s="77" t="s">
        <v>77</v>
      </c>
      <c r="D22" s="78" t="s">
        <v>78</v>
      </c>
      <c r="E22" s="79" t="s">
        <v>80</v>
      </c>
      <c r="F22" s="79" t="s">
        <v>81</v>
      </c>
      <c r="G22" s="80">
        <f>+L22/1.27</f>
        <v>1</v>
      </c>
      <c r="H22" s="80">
        <f>+M22/1.27</f>
        <v>0.97637795275590544</v>
      </c>
      <c r="I22" s="81">
        <f t="shared" si="5"/>
        <v>-1.5748031496062992E-2</v>
      </c>
      <c r="J22" s="81">
        <f t="shared" si="5"/>
        <v>-2.3622047244094488E-2</v>
      </c>
      <c r="K22" s="82">
        <f t="shared" si="0"/>
        <v>1.27</v>
      </c>
      <c r="L22" s="83">
        <v>1.27</v>
      </c>
      <c r="M22" s="44">
        <v>1.24</v>
      </c>
      <c r="N22" s="44">
        <v>1.23</v>
      </c>
      <c r="O22" s="45">
        <v>-0.02</v>
      </c>
      <c r="P22" s="46">
        <v>-0.03</v>
      </c>
      <c r="Q22" s="56"/>
      <c r="R22" s="48"/>
      <c r="S22" s="67"/>
      <c r="T22" s="50" t="str">
        <f t="shared" si="1"/>
        <v/>
      </c>
      <c r="U22" s="51" t="str">
        <f t="shared" si="2"/>
        <v/>
      </c>
      <c r="V22" s="52" t="str">
        <f t="shared" si="3"/>
        <v/>
      </c>
      <c r="W22" s="53" t="str">
        <f t="shared" si="4"/>
        <v/>
      </c>
    </row>
    <row r="23" spans="1:24" ht="24" customHeight="1" x14ac:dyDescent="0.25">
      <c r="A23" s="36"/>
      <c r="B23" s="63">
        <v>13705</v>
      </c>
      <c r="C23" s="64" t="s">
        <v>82</v>
      </c>
      <c r="D23" s="38">
        <v>90910135</v>
      </c>
      <c r="E23" s="64" t="s">
        <v>83</v>
      </c>
      <c r="F23" s="84" t="s">
        <v>84</v>
      </c>
      <c r="G23" s="85">
        <v>1.008</v>
      </c>
      <c r="H23" s="41">
        <v>0.95599999999999996</v>
      </c>
      <c r="I23" s="42">
        <f t="shared" si="5"/>
        <v>-1.5748031496062992E-2</v>
      </c>
      <c r="J23" s="42">
        <f t="shared" si="5"/>
        <v>-2.3622047244094488E-2</v>
      </c>
      <c r="K23" s="66">
        <f t="shared" si="0"/>
        <v>1.28016</v>
      </c>
      <c r="L23" s="86">
        <v>1.34</v>
      </c>
      <c r="M23" s="86">
        <v>1.31</v>
      </c>
      <c r="N23" s="86">
        <v>1.3</v>
      </c>
      <c r="O23" s="45">
        <v>-0.02</v>
      </c>
      <c r="P23" s="46">
        <v>-0.03</v>
      </c>
      <c r="Q23" s="56"/>
      <c r="R23" s="48"/>
      <c r="S23" s="67"/>
      <c r="T23" s="50" t="str">
        <f t="shared" si="1"/>
        <v/>
      </c>
      <c r="U23" s="51" t="str">
        <f t="shared" si="2"/>
        <v/>
      </c>
      <c r="V23" s="52" t="str">
        <f t="shared" si="3"/>
        <v/>
      </c>
      <c r="W23" s="53" t="str">
        <f t="shared" si="4"/>
        <v/>
      </c>
    </row>
    <row r="24" spans="1:24" ht="24" customHeight="1" x14ac:dyDescent="0.25">
      <c r="A24" s="87"/>
      <c r="B24" s="36">
        <v>15028</v>
      </c>
      <c r="C24" s="37" t="s">
        <v>85</v>
      </c>
      <c r="D24" s="38" t="s">
        <v>86</v>
      </c>
      <c r="E24" s="39" t="s">
        <v>83</v>
      </c>
      <c r="F24" s="39" t="s">
        <v>87</v>
      </c>
      <c r="G24" s="85">
        <v>1.022</v>
      </c>
      <c r="H24" s="41">
        <v>0.97519999999999996</v>
      </c>
      <c r="I24" s="42">
        <f t="shared" si="5"/>
        <v>-1.5748031496062992E-2</v>
      </c>
      <c r="J24" s="42">
        <f t="shared" si="5"/>
        <v>-2.3622047244094488E-2</v>
      </c>
      <c r="K24" s="66">
        <f t="shared" si="0"/>
        <v>1.2979400000000001</v>
      </c>
      <c r="L24" s="44">
        <v>1.36</v>
      </c>
      <c r="M24" s="44">
        <v>1.33</v>
      </c>
      <c r="N24" s="44">
        <v>1.32</v>
      </c>
      <c r="O24" s="45">
        <v>-0.02</v>
      </c>
      <c r="P24" s="46">
        <v>-0.03</v>
      </c>
      <c r="Q24" s="56">
        <v>1.022</v>
      </c>
      <c r="R24" s="57">
        <v>0.75</v>
      </c>
      <c r="S24" s="67">
        <v>0.81487268518518519</v>
      </c>
      <c r="T24" s="50">
        <f t="shared" si="1"/>
        <v>6.4872685185185186E-2</v>
      </c>
      <c r="U24" s="51">
        <f t="shared" si="2"/>
        <v>5605</v>
      </c>
      <c r="V24" s="52">
        <f t="shared" si="3"/>
        <v>5728.31</v>
      </c>
      <c r="W24" s="53">
        <f t="shared" si="4"/>
        <v>1</v>
      </c>
    </row>
    <row r="25" spans="1:24" ht="11.25" customHeight="1" x14ac:dyDescent="0.25">
      <c r="A25" s="88"/>
      <c r="B25" s="88"/>
      <c r="C25" s="89"/>
      <c r="D25" s="90"/>
      <c r="E25" s="91"/>
      <c r="F25" s="91"/>
      <c r="G25" s="88"/>
      <c r="H25" s="92"/>
      <c r="I25" s="93"/>
      <c r="J25" s="93"/>
      <c r="K25" s="94"/>
      <c r="L25" s="95"/>
      <c r="M25" s="95"/>
      <c r="N25" s="95"/>
      <c r="O25" s="96"/>
      <c r="P25" s="97"/>
      <c r="Q25" s="98"/>
      <c r="R25" s="99"/>
      <c r="S25" s="100"/>
      <c r="T25" s="101"/>
      <c r="U25" s="102"/>
      <c r="V25" s="103"/>
      <c r="W25" s="53" t="str">
        <f t="shared" si="4"/>
        <v/>
      </c>
    </row>
    <row r="26" spans="1:24" ht="24" customHeight="1" x14ac:dyDescent="0.25">
      <c r="A26" s="36"/>
      <c r="B26" s="104"/>
      <c r="C26" s="105" t="s">
        <v>88</v>
      </c>
      <c r="D26" s="54">
        <v>90561418</v>
      </c>
      <c r="E26" s="105" t="s">
        <v>89</v>
      </c>
      <c r="F26" s="105" t="s">
        <v>90</v>
      </c>
      <c r="G26" s="60">
        <f>+L26/1.27</f>
        <v>1.0551181102362206</v>
      </c>
      <c r="H26" s="60">
        <f>+M26/1.27</f>
        <v>1.0314960629921259</v>
      </c>
      <c r="I26" s="42">
        <f t="shared" si="5"/>
        <v>-1.5748031496062992E-2</v>
      </c>
      <c r="J26" s="42">
        <f t="shared" si="5"/>
        <v>-2.3622047244094488E-2</v>
      </c>
      <c r="K26" s="66">
        <f t="shared" ref="K26:K36" si="7">+G26*1.27</f>
        <v>1.34</v>
      </c>
      <c r="L26" s="86">
        <v>1.34</v>
      </c>
      <c r="M26" s="86">
        <v>1.31</v>
      </c>
      <c r="N26" s="86">
        <v>1.3</v>
      </c>
      <c r="O26" s="45">
        <v>-0.02</v>
      </c>
      <c r="P26" s="46">
        <v>-0.03</v>
      </c>
      <c r="Q26" s="56"/>
      <c r="R26" s="48"/>
      <c r="S26" s="67"/>
      <c r="T26" s="50" t="str">
        <f t="shared" si="1"/>
        <v/>
      </c>
      <c r="U26" s="51" t="str">
        <f t="shared" si="2"/>
        <v/>
      </c>
      <c r="V26" s="52" t="str">
        <f t="shared" si="3"/>
        <v/>
      </c>
      <c r="W26" s="53" t="str">
        <f t="shared" si="4"/>
        <v/>
      </c>
    </row>
    <row r="27" spans="1:24" ht="24" customHeight="1" x14ac:dyDescent="0.25">
      <c r="A27" s="36"/>
      <c r="B27" s="36">
        <v>11046</v>
      </c>
      <c r="C27" s="37" t="s">
        <v>91</v>
      </c>
      <c r="D27" s="58">
        <v>95756310</v>
      </c>
      <c r="E27" s="39" t="s">
        <v>92</v>
      </c>
      <c r="F27" s="39" t="s">
        <v>93</v>
      </c>
      <c r="G27" s="106">
        <v>1.0620000000000001</v>
      </c>
      <c r="H27" s="60">
        <f>+M27/1.27</f>
        <v>1.0472440944881891</v>
      </c>
      <c r="I27" s="42">
        <f t="shared" si="5"/>
        <v>-1.5748031496062992E-2</v>
      </c>
      <c r="J27" s="42">
        <f t="shared" si="5"/>
        <v>-2.3622047244094488E-2</v>
      </c>
      <c r="K27" s="66">
        <f t="shared" si="7"/>
        <v>1.34874</v>
      </c>
      <c r="L27" s="44">
        <v>1.36</v>
      </c>
      <c r="M27" s="44">
        <v>1.33</v>
      </c>
      <c r="N27" s="44">
        <v>1.32</v>
      </c>
      <c r="O27" s="45">
        <v>-0.02</v>
      </c>
      <c r="P27" s="46">
        <v>-0.03</v>
      </c>
      <c r="Q27" s="56"/>
      <c r="R27" s="48"/>
      <c r="S27" s="67"/>
      <c r="T27" s="50" t="str">
        <f t="shared" si="1"/>
        <v/>
      </c>
      <c r="U27" s="51" t="str">
        <f t="shared" si="2"/>
        <v/>
      </c>
      <c r="V27" s="52" t="str">
        <f t="shared" si="3"/>
        <v/>
      </c>
      <c r="W27" s="53" t="str">
        <f t="shared" si="4"/>
        <v/>
      </c>
    </row>
    <row r="28" spans="1:24" ht="24" customHeight="1" x14ac:dyDescent="0.25">
      <c r="A28" s="36"/>
      <c r="B28" s="36"/>
      <c r="C28" s="37" t="s">
        <v>94</v>
      </c>
      <c r="D28" s="73" t="s">
        <v>95</v>
      </c>
      <c r="E28" s="39" t="s">
        <v>96</v>
      </c>
      <c r="F28" s="39" t="s">
        <v>97</v>
      </c>
      <c r="G28" s="106"/>
      <c r="H28" s="106"/>
      <c r="I28" s="106"/>
      <c r="J28" s="106"/>
      <c r="K28" s="66">
        <f t="shared" si="7"/>
        <v>0</v>
      </c>
      <c r="L28" s="44"/>
      <c r="M28" s="107"/>
      <c r="N28" s="107"/>
      <c r="O28" s="45">
        <v>-0.02</v>
      </c>
      <c r="P28" s="46">
        <v>-0.03</v>
      </c>
      <c r="Q28" s="56"/>
      <c r="R28" s="48"/>
      <c r="S28" s="67"/>
      <c r="T28" s="50" t="str">
        <f t="shared" si="1"/>
        <v/>
      </c>
      <c r="U28" s="51" t="str">
        <f t="shared" si="2"/>
        <v/>
      </c>
      <c r="V28" s="52" t="str">
        <f t="shared" si="3"/>
        <v/>
      </c>
      <c r="W28" s="53" t="str">
        <f t="shared" si="4"/>
        <v/>
      </c>
    </row>
    <row r="29" spans="1:24" ht="24" customHeight="1" x14ac:dyDescent="0.25">
      <c r="A29" s="36"/>
      <c r="B29" s="36">
        <v>2</v>
      </c>
      <c r="C29" s="37" t="s">
        <v>98</v>
      </c>
      <c r="D29" s="108"/>
      <c r="E29" s="109" t="s">
        <v>99</v>
      </c>
      <c r="F29" s="109" t="s">
        <v>100</v>
      </c>
      <c r="G29" s="59">
        <f>+L29/1.27</f>
        <v>0.77952755905511806</v>
      </c>
      <c r="H29" s="59">
        <f>+M29/1.27</f>
        <v>0.77165354330708658</v>
      </c>
      <c r="I29" s="61">
        <f>+O29/1.27</f>
        <v>0</v>
      </c>
      <c r="J29" s="42">
        <f>+P29/1.27</f>
        <v>-2.3622047244094488E-2</v>
      </c>
      <c r="K29" s="66">
        <f t="shared" si="7"/>
        <v>0.99</v>
      </c>
      <c r="L29" s="110">
        <v>0.99</v>
      </c>
      <c r="M29" s="111">
        <v>0.98</v>
      </c>
      <c r="N29" s="111">
        <v>0.98</v>
      </c>
      <c r="O29" s="112"/>
      <c r="P29" s="46">
        <v>-0.03</v>
      </c>
      <c r="Q29" s="56"/>
      <c r="R29" s="48"/>
      <c r="S29" s="67"/>
      <c r="T29" s="50" t="str">
        <f t="shared" si="1"/>
        <v/>
      </c>
      <c r="U29" s="113" t="str">
        <f t="shared" si="2"/>
        <v/>
      </c>
      <c r="V29" s="52" t="str">
        <f t="shared" si="3"/>
        <v/>
      </c>
      <c r="W29" s="53" t="str">
        <f t="shared" si="4"/>
        <v/>
      </c>
      <c r="X29" s="114"/>
    </row>
    <row r="30" spans="1:24" ht="24" customHeight="1" x14ac:dyDescent="0.25">
      <c r="A30" s="36"/>
      <c r="B30" s="36">
        <v>40</v>
      </c>
      <c r="C30" s="37" t="s">
        <v>101</v>
      </c>
      <c r="D30" s="54" t="s">
        <v>102</v>
      </c>
      <c r="E30" s="39" t="s">
        <v>32</v>
      </c>
      <c r="F30" s="39" t="s">
        <v>33</v>
      </c>
      <c r="G30" s="59">
        <v>0.86</v>
      </c>
      <c r="H30" s="60">
        <v>0.82499999999999996</v>
      </c>
      <c r="I30" s="42">
        <f t="shared" ref="I30:J36" si="8">+O30/1.27</f>
        <v>-1.5748031496062992E-2</v>
      </c>
      <c r="J30" s="42">
        <f t="shared" si="8"/>
        <v>-2.3622047244094488E-2</v>
      </c>
      <c r="K30" s="66">
        <f t="shared" si="7"/>
        <v>1.0922000000000001</v>
      </c>
      <c r="L30" s="44">
        <v>1.1200000000000001</v>
      </c>
      <c r="M30" s="44">
        <v>1.0900000000000001</v>
      </c>
      <c r="N30" s="44">
        <v>1.0900000000000001</v>
      </c>
      <c r="O30" s="45">
        <v>-0.02</v>
      </c>
      <c r="P30" s="46">
        <v>-0.03</v>
      </c>
      <c r="Q30" s="56"/>
      <c r="R30" s="57"/>
      <c r="S30" s="49"/>
      <c r="T30" s="50" t="str">
        <f t="shared" si="1"/>
        <v/>
      </c>
      <c r="U30" s="51" t="str">
        <f t="shared" si="2"/>
        <v/>
      </c>
      <c r="V30" s="52" t="str">
        <f t="shared" si="3"/>
        <v/>
      </c>
      <c r="W30" s="53" t="str">
        <f t="shared" si="4"/>
        <v/>
      </c>
    </row>
    <row r="31" spans="1:24" ht="24" customHeight="1" x14ac:dyDescent="0.25">
      <c r="A31" s="36"/>
      <c r="B31" s="36">
        <v>14593</v>
      </c>
      <c r="C31" s="37" t="s">
        <v>103</v>
      </c>
      <c r="D31" s="38">
        <v>91868824</v>
      </c>
      <c r="E31" s="39" t="s">
        <v>104</v>
      </c>
      <c r="F31" s="39" t="s">
        <v>105</v>
      </c>
      <c r="G31" s="115">
        <v>0.89300000000000002</v>
      </c>
      <c r="H31" s="106">
        <v>0.89300000000000002</v>
      </c>
      <c r="I31" s="42">
        <f t="shared" si="8"/>
        <v>-1.5748031496062992E-2</v>
      </c>
      <c r="J31" s="42">
        <f t="shared" si="8"/>
        <v>-2.3622047244094488E-2</v>
      </c>
      <c r="K31" s="66">
        <f t="shared" si="7"/>
        <v>1.13411</v>
      </c>
      <c r="L31" s="44"/>
      <c r="M31" s="44"/>
      <c r="N31" s="44" t="e">
        <f>+#REF!*1.27</f>
        <v>#REF!</v>
      </c>
      <c r="O31" s="45">
        <v>-0.02</v>
      </c>
      <c r="P31" s="46">
        <v>-0.03</v>
      </c>
      <c r="Q31" s="56"/>
      <c r="R31" s="57"/>
      <c r="S31" s="49"/>
      <c r="T31" s="50" t="str">
        <f t="shared" si="1"/>
        <v/>
      </c>
      <c r="U31" s="51" t="str">
        <f t="shared" si="2"/>
        <v/>
      </c>
      <c r="V31" s="52" t="str">
        <f t="shared" si="3"/>
        <v/>
      </c>
      <c r="W31" s="53" t="str">
        <f t="shared" si="4"/>
        <v/>
      </c>
    </row>
    <row r="32" spans="1:24" ht="24" customHeight="1" x14ac:dyDescent="0.25">
      <c r="A32" s="36"/>
      <c r="B32" s="36">
        <v>11586</v>
      </c>
      <c r="C32" s="37" t="s">
        <v>106</v>
      </c>
      <c r="D32" s="54">
        <v>33387544</v>
      </c>
      <c r="E32" s="39" t="s">
        <v>107</v>
      </c>
      <c r="F32" s="39" t="s">
        <v>108</v>
      </c>
      <c r="G32" s="59">
        <f t="shared" ref="G32:H35" si="9">+L32/1.27</f>
        <v>0.89763779527559051</v>
      </c>
      <c r="H32" s="60">
        <f t="shared" si="9"/>
        <v>0.87401574803149618</v>
      </c>
      <c r="I32" s="42">
        <f t="shared" si="8"/>
        <v>-1.5748031496062992E-2</v>
      </c>
      <c r="J32" s="42">
        <f t="shared" si="8"/>
        <v>-2.3622047244094488E-2</v>
      </c>
      <c r="K32" s="66">
        <f t="shared" si="7"/>
        <v>1.1399999999999999</v>
      </c>
      <c r="L32" s="44">
        <v>1.1399999999999999</v>
      </c>
      <c r="M32" s="44">
        <v>1.1100000000000001</v>
      </c>
      <c r="N32" s="44">
        <v>1.1000000000000001</v>
      </c>
      <c r="O32" s="45">
        <v>-0.02</v>
      </c>
      <c r="P32" s="46">
        <v>-0.03</v>
      </c>
      <c r="Q32" s="56"/>
      <c r="R32" s="57"/>
      <c r="S32" s="57"/>
      <c r="T32" s="50" t="str">
        <f t="shared" si="1"/>
        <v/>
      </c>
      <c r="U32" s="51" t="str">
        <f t="shared" si="2"/>
        <v/>
      </c>
      <c r="V32" s="52" t="str">
        <f t="shared" si="3"/>
        <v/>
      </c>
      <c r="W32" s="53" t="str">
        <f t="shared" si="4"/>
        <v/>
      </c>
    </row>
    <row r="33" spans="1:23" ht="24" customHeight="1" x14ac:dyDescent="0.25">
      <c r="A33" s="36"/>
      <c r="B33" s="36">
        <v>131</v>
      </c>
      <c r="C33" s="37" t="s">
        <v>109</v>
      </c>
      <c r="D33" s="58">
        <v>93212610</v>
      </c>
      <c r="E33" s="39" t="s">
        <v>39</v>
      </c>
      <c r="F33" s="39" t="s">
        <v>110</v>
      </c>
      <c r="G33" s="59">
        <f t="shared" si="9"/>
        <v>0.89763779527559051</v>
      </c>
      <c r="H33" s="60">
        <f t="shared" si="9"/>
        <v>0.87401574803149618</v>
      </c>
      <c r="I33" s="61">
        <f t="shared" si="8"/>
        <v>0</v>
      </c>
      <c r="J33" s="42">
        <f t="shared" si="8"/>
        <v>-2.3622047244094488E-2</v>
      </c>
      <c r="K33" s="66">
        <f t="shared" si="7"/>
        <v>1.1399999999999999</v>
      </c>
      <c r="L33" s="44">
        <v>1.1399999999999999</v>
      </c>
      <c r="M33" s="44">
        <v>1.1100000000000001</v>
      </c>
      <c r="N33" s="44">
        <v>1.1100000000000001</v>
      </c>
      <c r="O33" s="62"/>
      <c r="P33" s="46">
        <v>-0.03</v>
      </c>
      <c r="Q33" s="56"/>
      <c r="R33" s="57"/>
      <c r="S33" s="49"/>
      <c r="T33" s="50" t="str">
        <f t="shared" si="1"/>
        <v/>
      </c>
      <c r="U33" s="51" t="str">
        <f t="shared" si="2"/>
        <v/>
      </c>
      <c r="V33" s="52" t="str">
        <f t="shared" si="3"/>
        <v/>
      </c>
      <c r="W33" s="53" t="str">
        <f t="shared" si="4"/>
        <v/>
      </c>
    </row>
    <row r="34" spans="1:23" ht="24" customHeight="1" x14ac:dyDescent="0.25">
      <c r="A34" s="36"/>
      <c r="B34" s="36">
        <v>9470</v>
      </c>
      <c r="C34" s="37" t="s">
        <v>111</v>
      </c>
      <c r="D34" s="54" t="s">
        <v>112</v>
      </c>
      <c r="E34" s="39" t="s">
        <v>113</v>
      </c>
      <c r="F34" s="39" t="s">
        <v>33</v>
      </c>
      <c r="G34" s="59">
        <f t="shared" si="9"/>
        <v>0.90551181102362199</v>
      </c>
      <c r="H34" s="60">
        <f t="shared" si="9"/>
        <v>0.88188976377952766</v>
      </c>
      <c r="I34" s="42">
        <f t="shared" si="8"/>
        <v>-1.5748031496062992E-2</v>
      </c>
      <c r="J34" s="42">
        <f t="shared" si="8"/>
        <v>-2.3622047244094488E-2</v>
      </c>
      <c r="K34" s="66">
        <f t="shared" si="7"/>
        <v>1.1499999999999999</v>
      </c>
      <c r="L34" s="44">
        <v>1.1499999999999999</v>
      </c>
      <c r="M34" s="44">
        <v>1.1200000000000001</v>
      </c>
      <c r="N34" s="44">
        <v>1.1100000000000001</v>
      </c>
      <c r="O34" s="45">
        <v>-0.02</v>
      </c>
      <c r="P34" s="46">
        <v>-0.03</v>
      </c>
      <c r="Q34" s="56"/>
      <c r="R34" s="49"/>
      <c r="S34" s="49"/>
      <c r="T34" s="50" t="str">
        <f t="shared" si="1"/>
        <v/>
      </c>
      <c r="U34" s="51" t="str">
        <f t="shared" si="2"/>
        <v/>
      </c>
      <c r="V34" s="52" t="str">
        <f t="shared" si="3"/>
        <v/>
      </c>
      <c r="W34" s="53" t="str">
        <f t="shared" si="4"/>
        <v/>
      </c>
    </row>
    <row r="35" spans="1:23" ht="24" customHeight="1" x14ac:dyDescent="0.25">
      <c r="A35" s="36"/>
      <c r="B35" s="36">
        <v>10233</v>
      </c>
      <c r="C35" s="37" t="s">
        <v>114</v>
      </c>
      <c r="D35" s="69">
        <v>92445208</v>
      </c>
      <c r="E35" s="74" t="s">
        <v>115</v>
      </c>
      <c r="F35" s="39" t="s">
        <v>116</v>
      </c>
      <c r="G35" s="60">
        <f t="shared" si="9"/>
        <v>0.92913385826771644</v>
      </c>
      <c r="H35" s="60">
        <f t="shared" si="9"/>
        <v>0.90551181102362199</v>
      </c>
      <c r="I35" s="42">
        <f t="shared" si="8"/>
        <v>-1.5748031496062992E-2</v>
      </c>
      <c r="J35" s="42">
        <f t="shared" si="8"/>
        <v>-2.3622047244094488E-2</v>
      </c>
      <c r="K35" s="66">
        <f t="shared" si="7"/>
        <v>1.18</v>
      </c>
      <c r="L35" s="44">
        <v>1.18</v>
      </c>
      <c r="M35" s="44">
        <v>1.1499999999999999</v>
      </c>
      <c r="N35" s="44">
        <v>1.1399999999999999</v>
      </c>
      <c r="O35" s="45">
        <v>-0.02</v>
      </c>
      <c r="P35" s="46">
        <v>-0.03</v>
      </c>
      <c r="Q35" s="56"/>
      <c r="R35" s="48"/>
      <c r="S35" s="67"/>
      <c r="T35" s="50" t="str">
        <f t="shared" si="1"/>
        <v/>
      </c>
      <c r="U35" s="51" t="str">
        <f t="shared" si="2"/>
        <v/>
      </c>
      <c r="V35" s="52" t="str">
        <f t="shared" si="3"/>
        <v/>
      </c>
      <c r="W35" s="53" t="str">
        <f t="shared" si="4"/>
        <v/>
      </c>
    </row>
    <row r="36" spans="1:23" ht="24" customHeight="1" x14ac:dyDescent="0.25">
      <c r="A36" s="36"/>
      <c r="B36" s="36">
        <v>10004</v>
      </c>
      <c r="C36" s="37" t="s">
        <v>117</v>
      </c>
      <c r="D36" s="38">
        <v>91376192</v>
      </c>
      <c r="E36" s="39" t="s">
        <v>83</v>
      </c>
      <c r="F36" s="39" t="s">
        <v>118</v>
      </c>
      <c r="G36" s="116">
        <v>1.0328999999999999</v>
      </c>
      <c r="H36" s="60">
        <f>+M36/1.27</f>
        <v>1.0236220472440944</v>
      </c>
      <c r="I36" s="42">
        <f t="shared" si="8"/>
        <v>-1.5748031496062992E-2</v>
      </c>
      <c r="J36" s="42">
        <f t="shared" si="8"/>
        <v>-2.3622047244094488E-2</v>
      </c>
      <c r="K36" s="66">
        <f t="shared" si="7"/>
        <v>1.3117829999999999</v>
      </c>
      <c r="L36" s="44">
        <v>1.33</v>
      </c>
      <c r="M36" s="44">
        <v>1.3</v>
      </c>
      <c r="N36" s="44">
        <v>1.29</v>
      </c>
      <c r="O36" s="45">
        <v>-0.02</v>
      </c>
      <c r="P36" s="46">
        <v>-0.03</v>
      </c>
      <c r="Q36" s="56"/>
      <c r="R36" s="48"/>
      <c r="S36" s="67"/>
      <c r="T36" s="50" t="str">
        <f t="shared" si="1"/>
        <v/>
      </c>
      <c r="U36" s="51" t="str">
        <f t="shared" si="2"/>
        <v/>
      </c>
      <c r="V36" s="52" t="str">
        <f t="shared" si="3"/>
        <v/>
      </c>
      <c r="W36" s="53" t="str">
        <f t="shared" si="4"/>
        <v/>
      </c>
    </row>
    <row r="37" spans="1:23" ht="24" customHeight="1" x14ac:dyDescent="0.25">
      <c r="A37" s="36"/>
      <c r="B37" s="36"/>
      <c r="C37" s="37"/>
      <c r="D37" s="38"/>
      <c r="E37" s="39"/>
      <c r="F37" s="39"/>
      <c r="G37" s="106"/>
      <c r="H37" s="60"/>
      <c r="I37" s="42"/>
      <c r="J37" s="42"/>
      <c r="K37" s="43"/>
      <c r="L37" s="44"/>
      <c r="M37" s="44"/>
      <c r="N37" s="44"/>
      <c r="O37" s="45"/>
      <c r="P37" s="46"/>
      <c r="Q37" s="56"/>
      <c r="R37" s="48"/>
      <c r="S37" s="67"/>
      <c r="T37" s="50" t="str">
        <f t="shared" si="1"/>
        <v/>
      </c>
      <c r="U37" s="51" t="str">
        <f t="shared" si="2"/>
        <v/>
      </c>
      <c r="V37" s="52" t="str">
        <f t="shared" si="3"/>
        <v/>
      </c>
      <c r="W37" s="53" t="str">
        <f t="shared" si="4"/>
        <v/>
      </c>
    </row>
    <row r="38" spans="1:23" ht="24" customHeight="1" x14ac:dyDescent="0.25">
      <c r="A38" s="36"/>
      <c r="B38" s="36"/>
      <c r="C38" s="37"/>
      <c r="D38" s="38"/>
      <c r="E38" s="39"/>
      <c r="F38" s="39"/>
      <c r="G38" s="106"/>
      <c r="H38" s="60"/>
      <c r="I38" s="42"/>
      <c r="J38" s="42"/>
      <c r="K38" s="43"/>
      <c r="L38" s="44"/>
      <c r="M38" s="44"/>
      <c r="N38" s="44"/>
      <c r="O38" s="45"/>
      <c r="P38" s="46"/>
      <c r="Q38" s="56"/>
      <c r="R38" s="48"/>
      <c r="S38" s="67"/>
      <c r="T38" s="50" t="str">
        <f t="shared" si="1"/>
        <v/>
      </c>
      <c r="U38" s="51" t="str">
        <f t="shared" si="2"/>
        <v/>
      </c>
      <c r="V38" s="52" t="str">
        <f t="shared" si="3"/>
        <v/>
      </c>
      <c r="W38" s="53" t="str">
        <f t="shared" si="4"/>
        <v/>
      </c>
    </row>
    <row r="39" spans="1:23" ht="24" customHeight="1" x14ac:dyDescent="0.25">
      <c r="A39" s="36"/>
      <c r="B39" s="36"/>
      <c r="C39" s="37"/>
      <c r="D39" s="38"/>
      <c r="E39" s="39"/>
      <c r="F39" s="39"/>
      <c r="G39" s="106"/>
      <c r="H39" s="60"/>
      <c r="I39" s="42"/>
      <c r="J39" s="42"/>
      <c r="K39" s="43"/>
      <c r="L39" s="44"/>
      <c r="M39" s="44"/>
      <c r="N39" s="44"/>
      <c r="O39" s="45"/>
      <c r="P39" s="46"/>
      <c r="Q39" s="56"/>
      <c r="R39" s="48"/>
      <c r="S39" s="67"/>
      <c r="T39" s="50" t="str">
        <f t="shared" si="1"/>
        <v/>
      </c>
      <c r="U39" s="51" t="str">
        <f t="shared" si="2"/>
        <v/>
      </c>
      <c r="V39" s="52" t="str">
        <f t="shared" si="3"/>
        <v/>
      </c>
      <c r="W39" s="53" t="str">
        <f t="shared" si="4"/>
        <v/>
      </c>
    </row>
    <row r="40" spans="1:23" ht="22.5" customHeight="1" x14ac:dyDescent="0.25">
      <c r="A40" s="36"/>
      <c r="B40" s="40"/>
      <c r="C40" s="39" t="s">
        <v>119</v>
      </c>
      <c r="D40" s="73"/>
      <c r="E40" s="39"/>
      <c r="F40" s="39"/>
      <c r="G40" s="106"/>
      <c r="H40" s="106"/>
      <c r="I40" s="106"/>
      <c r="J40" s="106"/>
      <c r="K40" s="43"/>
      <c r="L40" s="107"/>
      <c r="M40" s="107"/>
      <c r="N40" s="107"/>
      <c r="O40" s="45"/>
      <c r="P40" s="46"/>
      <c r="Q40" s="56"/>
      <c r="R40" s="48"/>
      <c r="S40" s="67"/>
      <c r="T40" s="50" t="str">
        <f t="shared" si="1"/>
        <v/>
      </c>
      <c r="U40" s="51" t="str">
        <f t="shared" si="2"/>
        <v/>
      </c>
      <c r="V40" s="52" t="str">
        <f t="shared" si="3"/>
        <v/>
      </c>
      <c r="W40" s="53"/>
    </row>
    <row r="41" spans="1:23" ht="22.5" customHeight="1" thickBot="1" x14ac:dyDescent="0.3">
      <c r="A41" s="36"/>
      <c r="B41" s="117"/>
      <c r="C41" s="39" t="s">
        <v>120</v>
      </c>
      <c r="D41" s="38"/>
      <c r="E41" s="64"/>
      <c r="F41" s="64"/>
      <c r="G41" s="116"/>
      <c r="H41" s="116"/>
      <c r="I41" s="116"/>
      <c r="J41" s="116"/>
      <c r="K41" s="43"/>
      <c r="L41" s="64"/>
      <c r="M41" s="64"/>
      <c r="N41" s="64"/>
      <c r="O41" s="45"/>
      <c r="P41" s="46"/>
      <c r="Q41" s="56"/>
      <c r="R41" s="48"/>
      <c r="S41" s="67"/>
      <c r="T41" s="50" t="str">
        <f t="shared" si="1"/>
        <v/>
      </c>
      <c r="U41" s="51" t="str">
        <f t="shared" si="2"/>
        <v/>
      </c>
      <c r="V41" s="52" t="str">
        <f t="shared" si="3"/>
        <v/>
      </c>
      <c r="W41" s="118"/>
    </row>
  </sheetData>
  <mergeCells count="1">
    <mergeCell ref="A2:E2"/>
  </mergeCells>
  <dataValidations count="1">
    <dataValidation type="list" errorStyle="warning" allowBlank="1" showDropDown="1" showInputMessage="1" showErrorMessage="1" errorTitle="Du har nokk tastet feil" error="Dette var feil Ivar" promptTitle="Info" prompt="Kun &quot;m.s&quot; , &quot;u.s&quot; eller &quot;k.f&quot; kan benyttes" sqref="P5:P41">
      <formula1>$L$3:$N$3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1"/>
  <sheetViews>
    <sheetView topLeftCell="C13" workbookViewId="0">
      <selection activeCell="W18" sqref="W18"/>
    </sheetView>
  </sheetViews>
  <sheetFormatPr baseColWidth="10" defaultColWidth="11.42578125" defaultRowHeight="15" x14ac:dyDescent="0.25"/>
  <cols>
    <col min="1" max="1" width="12.140625" style="6" customWidth="1"/>
    <col min="2" max="2" width="13.7109375" style="119" customWidth="1"/>
    <col min="3" max="3" width="25.85546875" style="6" customWidth="1"/>
    <col min="4" max="4" width="11.5703125" style="120" bestFit="1" customWidth="1"/>
    <col min="5" max="5" width="21.85546875" style="6" bestFit="1" customWidth="1"/>
    <col min="6" max="6" width="14" style="6" bestFit="1" customWidth="1"/>
    <col min="7" max="7" width="9.5703125" style="119" customWidth="1"/>
    <col min="8" max="8" width="9.42578125" style="119" bestFit="1" customWidth="1"/>
    <col min="9" max="9" width="10.140625" style="119" customWidth="1"/>
    <col min="10" max="10" width="10.7109375" style="119" customWidth="1"/>
    <col min="11" max="11" width="9.7109375" style="119" customWidth="1"/>
    <col min="12" max="12" width="5.85546875" style="6" customWidth="1"/>
    <col min="13" max="13" width="8.5703125" style="6" hidden="1" customWidth="1"/>
    <col min="14" max="14" width="6.7109375" style="6" hidden="1" customWidth="1"/>
    <col min="15" max="15" width="7.7109375" style="6" hidden="1" customWidth="1"/>
    <col min="16" max="16" width="6.85546875" style="6" hidden="1" customWidth="1"/>
    <col min="17" max="17" width="17" style="6" bestFit="1" customWidth="1"/>
    <col min="18" max="18" width="10.85546875" style="6" bestFit="1" customWidth="1"/>
    <col min="19" max="19" width="18.28515625" style="6" bestFit="1" customWidth="1"/>
    <col min="20" max="20" width="14.42578125" style="6" bestFit="1" customWidth="1"/>
    <col min="21" max="21" width="12.28515625" style="6" bestFit="1" customWidth="1"/>
    <col min="22" max="22" width="12.140625" style="6" bestFit="1" customWidth="1"/>
    <col min="23" max="23" width="13.5703125" style="121" customWidth="1"/>
    <col min="24" max="24" width="7.42578125" style="6" hidden="1" customWidth="1"/>
    <col min="25" max="16384" width="11.42578125" style="6"/>
  </cols>
  <sheetData>
    <row r="1" spans="1:24" ht="22.5" customHeight="1" thickBot="1" x14ac:dyDescent="0.3">
      <c r="A1" s="1" t="s">
        <v>121</v>
      </c>
      <c r="B1" s="2"/>
      <c r="C1" s="2"/>
      <c r="D1" s="3"/>
      <c r="E1" s="2"/>
      <c r="F1" s="2"/>
      <c r="G1" s="4"/>
      <c r="H1" s="4"/>
      <c r="I1" s="4"/>
      <c r="J1" s="4"/>
      <c r="K1" s="4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4"/>
      <c r="X1" s="5"/>
    </row>
    <row r="2" spans="1:24" ht="31.5" customHeight="1" thickBot="1" x14ac:dyDescent="0.3">
      <c r="A2" s="129" t="s">
        <v>145</v>
      </c>
      <c r="B2" s="130"/>
      <c r="C2" s="130"/>
      <c r="D2" s="130"/>
      <c r="E2" s="131"/>
      <c r="F2" s="7" t="s">
        <v>0</v>
      </c>
      <c r="G2" s="8" t="s">
        <v>146</v>
      </c>
      <c r="H2" s="8"/>
      <c r="I2" s="9" t="s">
        <v>1</v>
      </c>
      <c r="J2" s="122">
        <v>42521</v>
      </c>
      <c r="K2" s="8"/>
      <c r="L2" s="10"/>
      <c r="N2" s="7"/>
      <c r="O2" s="7"/>
      <c r="P2" s="7"/>
      <c r="Q2" s="7"/>
      <c r="R2" s="11"/>
      <c r="S2" s="12" t="s">
        <v>124</v>
      </c>
      <c r="T2" s="13"/>
      <c r="U2" s="14"/>
      <c r="V2" s="14"/>
      <c r="W2" s="15"/>
      <c r="X2" s="16"/>
    </row>
    <row r="3" spans="1:24" s="27" customFormat="1" ht="57.75" customHeight="1" thickBot="1" x14ac:dyDescent="0.3">
      <c r="A3" s="17" t="s">
        <v>3</v>
      </c>
      <c r="B3" s="18" t="s">
        <v>4</v>
      </c>
      <c r="C3" s="19" t="s">
        <v>5</v>
      </c>
      <c r="D3" s="20" t="s">
        <v>6</v>
      </c>
      <c r="E3" s="19" t="s">
        <v>7</v>
      </c>
      <c r="F3" s="19" t="s">
        <v>8</v>
      </c>
      <c r="G3" s="21" t="s">
        <v>9</v>
      </c>
      <c r="H3" s="21" t="s">
        <v>10</v>
      </c>
      <c r="I3" s="21" t="s">
        <v>11</v>
      </c>
      <c r="J3" s="21" t="s">
        <v>12</v>
      </c>
      <c r="K3" s="22" t="s">
        <v>13</v>
      </c>
      <c r="L3" s="19" t="s">
        <v>14</v>
      </c>
      <c r="M3" s="19" t="s">
        <v>15</v>
      </c>
      <c r="N3" s="19" t="s">
        <v>16</v>
      </c>
      <c r="O3" s="18" t="s">
        <v>17</v>
      </c>
      <c r="P3" s="18" t="s">
        <v>18</v>
      </c>
      <c r="Q3" s="23" t="s">
        <v>19</v>
      </c>
      <c r="R3" s="19" t="s">
        <v>20</v>
      </c>
      <c r="S3" s="19" t="s">
        <v>21</v>
      </c>
      <c r="T3" s="24" t="s">
        <v>22</v>
      </c>
      <c r="U3" s="24" t="s">
        <v>23</v>
      </c>
      <c r="V3" s="24" t="s">
        <v>24</v>
      </c>
      <c r="W3" s="25" t="s">
        <v>25</v>
      </c>
      <c r="X3" s="26"/>
    </row>
    <row r="4" spans="1:24" ht="16.5" thickBot="1" x14ac:dyDescent="0.3">
      <c r="A4" s="28" t="s">
        <v>26</v>
      </c>
      <c r="B4" s="29"/>
      <c r="C4" s="29"/>
      <c r="D4" s="30"/>
      <c r="E4" s="31"/>
      <c r="F4" s="31"/>
      <c r="G4" s="32"/>
      <c r="H4" s="32"/>
      <c r="I4" s="32"/>
      <c r="J4" s="32"/>
      <c r="K4" s="32"/>
      <c r="L4" s="31"/>
      <c r="M4" s="31"/>
      <c r="N4" s="31"/>
      <c r="O4" s="31"/>
      <c r="P4" s="31"/>
      <c r="Q4" s="33" t="s">
        <v>27</v>
      </c>
      <c r="R4" s="34">
        <v>0.75</v>
      </c>
      <c r="S4" s="31"/>
      <c r="T4" s="31"/>
      <c r="U4" s="31"/>
      <c r="V4" s="31"/>
      <c r="W4" s="32"/>
      <c r="X4" s="35"/>
    </row>
    <row r="5" spans="1:24" ht="24" customHeight="1" x14ac:dyDescent="0.25">
      <c r="A5" s="36"/>
      <c r="B5" s="36">
        <v>5277</v>
      </c>
      <c r="C5" s="37" t="s">
        <v>28</v>
      </c>
      <c r="D5" s="38">
        <v>91697838</v>
      </c>
      <c r="E5" s="39" t="s">
        <v>29</v>
      </c>
      <c r="F5" s="39" t="s">
        <v>30</v>
      </c>
      <c r="G5" s="40">
        <v>0.84599999999999997</v>
      </c>
      <c r="H5" s="41">
        <v>0.81699999999999995</v>
      </c>
      <c r="I5" s="42">
        <f>+O5/1.27</f>
        <v>-1.5748031496062992E-2</v>
      </c>
      <c r="J5" s="42">
        <f>+P5/1.27</f>
        <v>-2.3622047244094488E-2</v>
      </c>
      <c r="K5" s="43">
        <f t="shared" ref="K5:K24" si="0">+G5*1.27</f>
        <v>1.0744199999999999</v>
      </c>
      <c r="L5" s="44">
        <v>1.0900000000000001</v>
      </c>
      <c r="M5" s="44">
        <v>1.06</v>
      </c>
      <c r="N5" s="44">
        <v>1.05</v>
      </c>
      <c r="O5" s="45">
        <v>-0.02</v>
      </c>
      <c r="P5" s="46">
        <v>-0.03</v>
      </c>
      <c r="Q5" s="47"/>
      <c r="R5" s="48"/>
      <c r="S5" s="49"/>
      <c r="T5" s="50" t="str">
        <f t="shared" ref="T5:T41" si="1">IF(S5="","",S5-R5)</f>
        <v/>
      </c>
      <c r="U5" s="51" t="str">
        <f t="shared" ref="U5:U41" si="2">IF(S5="","",SUM((HOUR(T5)*3600))+(MINUTE(T5)*60)+(SECOND(T5)))</f>
        <v/>
      </c>
      <c r="V5" s="52" t="str">
        <f t="shared" ref="V5:V41" si="3">IF(Q5="","",U5*Q5)</f>
        <v/>
      </c>
      <c r="W5" s="53" t="str">
        <f t="shared" ref="W5:W39" si="4">IF(V5="","",RANK(V5,V:V,1))</f>
        <v/>
      </c>
    </row>
    <row r="6" spans="1:24" ht="24" customHeight="1" x14ac:dyDescent="0.25">
      <c r="A6" s="36"/>
      <c r="B6" s="36">
        <v>72</v>
      </c>
      <c r="C6" s="39" t="s">
        <v>31</v>
      </c>
      <c r="D6" s="54">
        <v>40410236</v>
      </c>
      <c r="E6" s="39" t="s">
        <v>32</v>
      </c>
      <c r="F6" s="39" t="s">
        <v>33</v>
      </c>
      <c r="G6" s="55">
        <v>0.86</v>
      </c>
      <c r="H6" s="41">
        <v>0.82499999999999996</v>
      </c>
      <c r="I6" s="42">
        <f t="shared" ref="I6:J27" si="5">+O6/1.27</f>
        <v>-1.5748031496062992E-2</v>
      </c>
      <c r="J6" s="42">
        <f t="shared" si="5"/>
        <v>-2.3622047244094488E-2</v>
      </c>
      <c r="K6" s="43">
        <f t="shared" si="0"/>
        <v>1.0922000000000001</v>
      </c>
      <c r="L6" s="44">
        <v>1.1200000000000001</v>
      </c>
      <c r="M6" s="44">
        <v>1.0900000000000001</v>
      </c>
      <c r="N6" s="44">
        <v>1.0900000000000001</v>
      </c>
      <c r="O6" s="45">
        <v>-0.02</v>
      </c>
      <c r="P6" s="46">
        <v>-0.03</v>
      </c>
      <c r="Q6" s="56"/>
      <c r="R6" s="57"/>
      <c r="S6" s="49"/>
      <c r="T6" s="50" t="str">
        <f t="shared" si="1"/>
        <v/>
      </c>
      <c r="U6" s="51" t="str">
        <f t="shared" si="2"/>
        <v/>
      </c>
      <c r="V6" s="52" t="str">
        <f t="shared" si="3"/>
        <v/>
      </c>
      <c r="W6" s="53" t="str">
        <f t="shared" si="4"/>
        <v/>
      </c>
    </row>
    <row r="7" spans="1:24" ht="24" customHeight="1" x14ac:dyDescent="0.25">
      <c r="A7" s="36"/>
      <c r="B7" s="36">
        <v>14761</v>
      </c>
      <c r="C7" s="37" t="s">
        <v>34</v>
      </c>
      <c r="D7" s="58" t="s">
        <v>35</v>
      </c>
      <c r="E7" s="39" t="s">
        <v>36</v>
      </c>
      <c r="F7" s="39" t="s">
        <v>37</v>
      </c>
      <c r="G7" s="40">
        <v>0.89200000000000002</v>
      </c>
      <c r="H7" s="40">
        <v>0.89200000000000002</v>
      </c>
      <c r="I7" s="42">
        <f t="shared" si="5"/>
        <v>-1.5748031496062992E-2</v>
      </c>
      <c r="J7" s="42">
        <f t="shared" si="5"/>
        <v>-2.3622047244094488E-2</v>
      </c>
      <c r="K7" s="43">
        <f t="shared" si="0"/>
        <v>1.1328400000000001</v>
      </c>
      <c r="L7" s="44">
        <v>1.2</v>
      </c>
      <c r="M7" s="44">
        <v>1.17</v>
      </c>
      <c r="N7" s="44">
        <v>1.1599999999999999</v>
      </c>
      <c r="O7" s="45">
        <v>-0.02</v>
      </c>
      <c r="P7" s="46">
        <v>-0.03</v>
      </c>
      <c r="Q7" s="56"/>
      <c r="R7" s="57"/>
      <c r="S7" s="57"/>
      <c r="T7" s="50" t="str">
        <f t="shared" si="1"/>
        <v/>
      </c>
      <c r="U7" s="51" t="str">
        <f t="shared" si="2"/>
        <v/>
      </c>
      <c r="V7" s="52" t="str">
        <f t="shared" si="3"/>
        <v/>
      </c>
      <c r="W7" s="53" t="str">
        <f t="shared" si="4"/>
        <v/>
      </c>
    </row>
    <row r="8" spans="1:24" ht="24" customHeight="1" x14ac:dyDescent="0.25">
      <c r="A8" s="36"/>
      <c r="B8" s="36">
        <v>48</v>
      </c>
      <c r="C8" s="37" t="s">
        <v>38</v>
      </c>
      <c r="D8" s="38">
        <v>45463739</v>
      </c>
      <c r="E8" s="39" t="s">
        <v>39</v>
      </c>
      <c r="F8" s="39" t="s">
        <v>40</v>
      </c>
      <c r="G8" s="59">
        <f t="shared" ref="G8:H12" si="6">+L8/1.27</f>
        <v>0.89763779527559051</v>
      </c>
      <c r="H8" s="60">
        <f t="shared" si="6"/>
        <v>0.87401574803149618</v>
      </c>
      <c r="I8" s="61">
        <v>0</v>
      </c>
      <c r="J8" s="42">
        <f t="shared" si="5"/>
        <v>-2.3622047244094488E-2</v>
      </c>
      <c r="K8" s="43">
        <f t="shared" si="0"/>
        <v>1.1399999999999999</v>
      </c>
      <c r="L8" s="44">
        <v>1.1399999999999999</v>
      </c>
      <c r="M8" s="44">
        <v>1.1100000000000001</v>
      </c>
      <c r="N8" s="44">
        <v>1.1100000000000001</v>
      </c>
      <c r="O8" s="62"/>
      <c r="P8" s="46">
        <v>-0.03</v>
      </c>
      <c r="Q8" s="56"/>
      <c r="R8" s="57"/>
      <c r="S8" s="57"/>
      <c r="T8" s="50" t="str">
        <f>IF(S8="","",S8-R8)</f>
        <v/>
      </c>
      <c r="U8" s="51" t="str">
        <f>IF(S8="","",SUM((HOUR(T8)*3600))+(MINUTE(T8)*60)+(SECOND(T8)))</f>
        <v/>
      </c>
      <c r="V8" s="52" t="str">
        <f>IF(Q8="","",U8*Q8)</f>
        <v/>
      </c>
      <c r="W8" s="53" t="str">
        <f t="shared" si="4"/>
        <v/>
      </c>
    </row>
    <row r="9" spans="1:24" ht="24" customHeight="1" x14ac:dyDescent="0.25">
      <c r="A9" s="36"/>
      <c r="B9" s="36">
        <v>145</v>
      </c>
      <c r="C9" s="37" t="s">
        <v>41</v>
      </c>
      <c r="D9" s="54">
        <v>93212610</v>
      </c>
      <c r="E9" s="39" t="s">
        <v>39</v>
      </c>
      <c r="F9" s="39" t="s">
        <v>42</v>
      </c>
      <c r="G9" s="59">
        <f t="shared" si="6"/>
        <v>0.89763779527559051</v>
      </c>
      <c r="H9" s="60">
        <f t="shared" si="6"/>
        <v>0.87401574803149618</v>
      </c>
      <c r="I9" s="61">
        <v>0</v>
      </c>
      <c r="J9" s="42">
        <f t="shared" si="5"/>
        <v>-2.3622047244094488E-2</v>
      </c>
      <c r="K9" s="43">
        <f t="shared" si="0"/>
        <v>1.1399999999999999</v>
      </c>
      <c r="L9" s="44">
        <v>1.1399999999999999</v>
      </c>
      <c r="M9" s="44">
        <v>1.1100000000000001</v>
      </c>
      <c r="N9" s="44">
        <v>1.1100000000000001</v>
      </c>
      <c r="O9" s="62"/>
      <c r="P9" s="46">
        <v>-0.03</v>
      </c>
      <c r="Q9" s="56"/>
      <c r="R9" s="57"/>
      <c r="S9" s="49"/>
      <c r="T9" s="50" t="str">
        <f t="shared" si="1"/>
        <v/>
      </c>
      <c r="U9" s="51" t="str">
        <f t="shared" si="2"/>
        <v/>
      </c>
      <c r="V9" s="52" t="str">
        <f t="shared" si="3"/>
        <v/>
      </c>
      <c r="W9" s="53" t="str">
        <f t="shared" si="4"/>
        <v/>
      </c>
    </row>
    <row r="10" spans="1:24" ht="24" customHeight="1" x14ac:dyDescent="0.25">
      <c r="A10" s="36"/>
      <c r="B10" s="36">
        <v>5559</v>
      </c>
      <c r="C10" s="37" t="s">
        <v>43</v>
      </c>
      <c r="D10" s="54">
        <v>91387361</v>
      </c>
      <c r="E10" s="39" t="s">
        <v>44</v>
      </c>
      <c r="F10" s="39" t="s">
        <v>45</v>
      </c>
      <c r="G10" s="55">
        <v>0.90300000000000002</v>
      </c>
      <c r="H10" s="41">
        <v>0.86699999999999999</v>
      </c>
      <c r="I10" s="42">
        <f t="shared" si="5"/>
        <v>-1.5748031496062992E-2</v>
      </c>
      <c r="J10" s="42">
        <f t="shared" si="5"/>
        <v>-2.3622047244094488E-2</v>
      </c>
      <c r="K10" s="43">
        <f t="shared" si="0"/>
        <v>1.1468100000000001</v>
      </c>
      <c r="L10" s="44">
        <v>1.1399999999999999</v>
      </c>
      <c r="M10" s="44">
        <v>1.1100000000000001</v>
      </c>
      <c r="N10" s="44">
        <v>1.1100000000000001</v>
      </c>
      <c r="O10" s="45">
        <v>-0.02</v>
      </c>
      <c r="P10" s="46">
        <v>-0.03</v>
      </c>
      <c r="Q10" s="56"/>
      <c r="R10" s="57"/>
      <c r="S10" s="49"/>
      <c r="T10" s="50" t="str">
        <f t="shared" si="1"/>
        <v/>
      </c>
      <c r="U10" s="51" t="str">
        <f t="shared" si="2"/>
        <v/>
      </c>
      <c r="V10" s="52" t="str">
        <f t="shared" si="3"/>
        <v/>
      </c>
      <c r="W10" s="53" t="str">
        <f t="shared" si="4"/>
        <v/>
      </c>
    </row>
    <row r="11" spans="1:24" ht="24" customHeight="1" x14ac:dyDescent="0.25">
      <c r="A11" s="36"/>
      <c r="B11" s="63">
        <v>7782</v>
      </c>
      <c r="C11" s="64" t="s">
        <v>46</v>
      </c>
      <c r="D11" s="65" t="s">
        <v>47</v>
      </c>
      <c r="E11" s="64" t="s">
        <v>48</v>
      </c>
      <c r="F11" s="64" t="s">
        <v>49</v>
      </c>
      <c r="G11" s="80">
        <v>0.88070000000000004</v>
      </c>
      <c r="H11" s="41">
        <v>0.85470000000000002</v>
      </c>
      <c r="I11" s="42">
        <f t="shared" si="5"/>
        <v>-1.5748031496062992E-2</v>
      </c>
      <c r="J11" s="42">
        <f t="shared" si="5"/>
        <v>-2.3622047244094488E-2</v>
      </c>
      <c r="K11" s="66">
        <f t="shared" si="0"/>
        <v>1.1184890000000001</v>
      </c>
      <c r="L11" s="44">
        <v>1.1499999999999999</v>
      </c>
      <c r="M11" s="44">
        <v>1.1200000000000001</v>
      </c>
      <c r="N11" s="44">
        <v>1.1100000000000001</v>
      </c>
      <c r="O11" s="45">
        <v>-0.02</v>
      </c>
      <c r="P11" s="46">
        <v>-0.03</v>
      </c>
      <c r="Q11" s="56"/>
      <c r="R11" s="48"/>
      <c r="S11" s="67"/>
      <c r="T11" s="50" t="str">
        <f t="shared" si="1"/>
        <v/>
      </c>
      <c r="U11" s="51" t="str">
        <f t="shared" si="2"/>
        <v/>
      </c>
      <c r="V11" s="52" t="str">
        <f t="shared" si="3"/>
        <v/>
      </c>
      <c r="W11" s="53" t="str">
        <f t="shared" si="4"/>
        <v/>
      </c>
    </row>
    <row r="12" spans="1:24" ht="24" customHeight="1" x14ac:dyDescent="0.25">
      <c r="A12" s="36"/>
      <c r="B12" s="36">
        <v>6525</v>
      </c>
      <c r="C12" s="37" t="s">
        <v>50</v>
      </c>
      <c r="D12" s="68" t="s">
        <v>51</v>
      </c>
      <c r="E12" s="39" t="s">
        <v>52</v>
      </c>
      <c r="F12" s="39" t="s">
        <v>53</v>
      </c>
      <c r="G12" s="60">
        <f t="shared" si="6"/>
        <v>0.91338582677165348</v>
      </c>
      <c r="H12" s="60">
        <f t="shared" si="6"/>
        <v>0.88976377952755892</v>
      </c>
      <c r="I12" s="42">
        <f t="shared" si="5"/>
        <v>-1.5748031496062992E-2</v>
      </c>
      <c r="J12" s="42">
        <f t="shared" si="5"/>
        <v>-2.3622047244094488E-2</v>
      </c>
      <c r="K12" s="66">
        <f t="shared" si="0"/>
        <v>1.1599999999999999</v>
      </c>
      <c r="L12" s="44">
        <v>1.1599999999999999</v>
      </c>
      <c r="M12" s="44">
        <v>1.1299999999999999</v>
      </c>
      <c r="N12" s="44">
        <v>1.1200000000000001</v>
      </c>
      <c r="O12" s="45">
        <v>-0.02</v>
      </c>
      <c r="P12" s="46">
        <v>-0.03</v>
      </c>
      <c r="Q12" s="56"/>
      <c r="R12" s="48"/>
      <c r="S12" s="67"/>
      <c r="T12" s="50" t="str">
        <f t="shared" si="1"/>
        <v/>
      </c>
      <c r="U12" s="51" t="str">
        <f t="shared" si="2"/>
        <v/>
      </c>
      <c r="V12" s="52" t="str">
        <f t="shared" si="3"/>
        <v/>
      </c>
      <c r="W12" s="53" t="str">
        <f t="shared" si="4"/>
        <v/>
      </c>
    </row>
    <row r="13" spans="1:24" ht="24" customHeight="1" x14ac:dyDescent="0.25">
      <c r="A13" s="36"/>
      <c r="B13" s="36">
        <v>9549</v>
      </c>
      <c r="C13" s="37" t="s">
        <v>54</v>
      </c>
      <c r="D13" s="69">
        <v>92824382</v>
      </c>
      <c r="E13" s="39" t="s">
        <v>55</v>
      </c>
      <c r="F13" s="39"/>
      <c r="G13" s="55">
        <v>0.88700000000000001</v>
      </c>
      <c r="H13" s="41">
        <v>0.86799999999999999</v>
      </c>
      <c r="I13" s="42">
        <f t="shared" si="5"/>
        <v>-1.5748031496062992E-2</v>
      </c>
      <c r="J13" s="42">
        <f t="shared" si="5"/>
        <v>-2.3622047244094488E-2</v>
      </c>
      <c r="K13" s="66">
        <f t="shared" si="0"/>
        <v>1.12649</v>
      </c>
      <c r="L13" s="44">
        <v>1.1599999999999999</v>
      </c>
      <c r="M13" s="44">
        <v>1.1299999999999999</v>
      </c>
      <c r="N13" s="44">
        <v>1.1200000000000001</v>
      </c>
      <c r="O13" s="45">
        <v>-0.02</v>
      </c>
      <c r="P13" s="46">
        <v>-0.03</v>
      </c>
      <c r="Q13" s="56"/>
      <c r="R13" s="48"/>
      <c r="S13" s="67"/>
      <c r="T13" s="50" t="str">
        <f t="shared" si="1"/>
        <v/>
      </c>
      <c r="U13" s="51" t="str">
        <f t="shared" si="2"/>
        <v/>
      </c>
      <c r="V13" s="52" t="str">
        <f t="shared" si="3"/>
        <v/>
      </c>
      <c r="W13" s="53" t="str">
        <f t="shared" si="4"/>
        <v/>
      </c>
    </row>
    <row r="14" spans="1:24" ht="24" customHeight="1" x14ac:dyDescent="0.25">
      <c r="A14" s="36"/>
      <c r="B14" s="36">
        <v>5656</v>
      </c>
      <c r="C14" s="37" t="s">
        <v>56</v>
      </c>
      <c r="D14" s="38">
        <v>93215645</v>
      </c>
      <c r="E14" s="39" t="s">
        <v>57</v>
      </c>
      <c r="F14" s="39" t="s">
        <v>58</v>
      </c>
      <c r="G14" s="123">
        <v>0.90600000000000003</v>
      </c>
      <c r="H14" s="41">
        <v>0.87170000000000003</v>
      </c>
      <c r="I14" s="42">
        <f t="shared" si="5"/>
        <v>-1.5748031496062992E-2</v>
      </c>
      <c r="J14" s="42">
        <f t="shared" si="5"/>
        <v>-2.3622047244094488E-2</v>
      </c>
      <c r="K14" s="66">
        <f t="shared" si="0"/>
        <v>1.15062</v>
      </c>
      <c r="L14" s="44">
        <v>1.1599999999999999</v>
      </c>
      <c r="M14" s="44">
        <v>1.1299999999999999</v>
      </c>
      <c r="N14" s="44">
        <v>1.1200000000000001</v>
      </c>
      <c r="O14" s="45">
        <v>-0.02</v>
      </c>
      <c r="P14" s="46">
        <v>-0.03</v>
      </c>
      <c r="Q14" s="56">
        <v>0.90600000000000003</v>
      </c>
      <c r="R14" s="48"/>
      <c r="S14" s="67">
        <v>0.80489583333333325</v>
      </c>
      <c r="T14" s="50">
        <f t="shared" si="1"/>
        <v>0.80489583333333325</v>
      </c>
      <c r="U14" s="51">
        <f t="shared" si="2"/>
        <v>69543</v>
      </c>
      <c r="V14" s="52">
        <f t="shared" si="3"/>
        <v>63005.957999999999</v>
      </c>
      <c r="W14" s="53">
        <v>3</v>
      </c>
    </row>
    <row r="15" spans="1:24" ht="24" customHeight="1" x14ac:dyDescent="0.25">
      <c r="A15" s="36"/>
      <c r="B15" s="36">
        <v>6693</v>
      </c>
      <c r="C15" s="37" t="s">
        <v>59</v>
      </c>
      <c r="D15" s="38" t="s">
        <v>60</v>
      </c>
      <c r="E15" s="39" t="s">
        <v>57</v>
      </c>
      <c r="F15" s="39" t="s">
        <v>61</v>
      </c>
      <c r="G15" s="70">
        <v>0.90600000000000003</v>
      </c>
      <c r="H15" s="41">
        <v>0.87170000000000003</v>
      </c>
      <c r="I15" s="42">
        <f t="shared" si="5"/>
        <v>-1.5748031496062992E-2</v>
      </c>
      <c r="J15" s="42">
        <f t="shared" si="5"/>
        <v>-2.3622047244094488E-2</v>
      </c>
      <c r="K15" s="66">
        <f t="shared" si="0"/>
        <v>1.15062</v>
      </c>
      <c r="L15" s="44">
        <v>1.1599999999999999</v>
      </c>
      <c r="M15" s="44">
        <v>1.1299999999999999</v>
      </c>
      <c r="N15" s="44">
        <v>1.1200000000000001</v>
      </c>
      <c r="O15" s="45">
        <v>-0.02</v>
      </c>
      <c r="P15" s="46">
        <v>-0.03</v>
      </c>
      <c r="Q15" s="56"/>
      <c r="R15" s="48"/>
      <c r="S15" s="67"/>
      <c r="T15" s="50" t="str">
        <f t="shared" si="1"/>
        <v/>
      </c>
      <c r="U15" s="51" t="str">
        <f t="shared" si="2"/>
        <v/>
      </c>
      <c r="V15" s="52" t="str">
        <f t="shared" si="3"/>
        <v/>
      </c>
      <c r="W15" s="53" t="str">
        <f t="shared" si="4"/>
        <v/>
      </c>
    </row>
    <row r="16" spans="1:24" ht="24" customHeight="1" x14ac:dyDescent="0.25">
      <c r="A16" s="36"/>
      <c r="B16" s="63">
        <v>13910</v>
      </c>
      <c r="C16" s="37" t="s">
        <v>62</v>
      </c>
      <c r="D16" s="58">
        <v>90936888</v>
      </c>
      <c r="E16" s="39" t="s">
        <v>63</v>
      </c>
      <c r="F16" s="39" t="s">
        <v>64</v>
      </c>
      <c r="G16" s="71">
        <v>0.89800000000000002</v>
      </c>
      <c r="H16" s="80">
        <v>0.85599999999999998</v>
      </c>
      <c r="I16" s="42">
        <f t="shared" si="5"/>
        <v>-1.5748031496062992E-2</v>
      </c>
      <c r="J16" s="42">
        <f t="shared" si="5"/>
        <v>-2.3622047244094488E-2</v>
      </c>
      <c r="K16" s="66">
        <f t="shared" si="0"/>
        <v>1.14046</v>
      </c>
      <c r="L16" s="44">
        <v>1.17</v>
      </c>
      <c r="M16" s="44">
        <v>1.1399999999999999</v>
      </c>
      <c r="N16" s="44">
        <v>1.1299999999999999</v>
      </c>
      <c r="O16" s="45">
        <v>-0.02</v>
      </c>
      <c r="P16" s="46">
        <v>-0.03</v>
      </c>
      <c r="Q16" s="56">
        <v>0.84</v>
      </c>
      <c r="R16" s="48"/>
      <c r="S16" s="67">
        <v>0.80385416666666665</v>
      </c>
      <c r="T16" s="50">
        <f t="shared" si="1"/>
        <v>0.80385416666666665</v>
      </c>
      <c r="U16" s="51">
        <f t="shared" si="2"/>
        <v>69453</v>
      </c>
      <c r="V16" s="52">
        <f t="shared" si="3"/>
        <v>58340.52</v>
      </c>
      <c r="W16" s="53">
        <v>2</v>
      </c>
    </row>
    <row r="17" spans="1:24" ht="24" customHeight="1" x14ac:dyDescent="0.25">
      <c r="A17" s="36"/>
      <c r="B17" s="36">
        <v>10699</v>
      </c>
      <c r="C17" s="37" t="s">
        <v>65</v>
      </c>
      <c r="D17" s="73">
        <v>91747027</v>
      </c>
      <c r="E17" s="74" t="s">
        <v>66</v>
      </c>
      <c r="F17" s="39" t="s">
        <v>67</v>
      </c>
      <c r="G17" s="41">
        <v>0.93700000000000006</v>
      </c>
      <c r="H17" s="41">
        <v>0.89900000000000002</v>
      </c>
      <c r="I17" s="42">
        <f t="shared" si="5"/>
        <v>-1.5748031496062992E-2</v>
      </c>
      <c r="J17" s="42">
        <f t="shared" si="5"/>
        <v>-2.3622047244094488E-2</v>
      </c>
      <c r="K17" s="66">
        <f t="shared" si="0"/>
        <v>1.1899900000000001</v>
      </c>
      <c r="L17" s="44">
        <v>1.17</v>
      </c>
      <c r="M17" s="44">
        <v>1.1399999999999999</v>
      </c>
      <c r="N17" s="44">
        <v>1.1299999999999999</v>
      </c>
      <c r="O17" s="45">
        <v>-0.02</v>
      </c>
      <c r="P17" s="46">
        <v>-0.03</v>
      </c>
      <c r="Q17" s="56">
        <v>0.875</v>
      </c>
      <c r="R17" s="48"/>
      <c r="S17" s="67">
        <v>0.80893518518518526</v>
      </c>
      <c r="T17" s="50">
        <f t="shared" si="1"/>
        <v>0.80893518518518526</v>
      </c>
      <c r="U17" s="51">
        <f t="shared" si="2"/>
        <v>69892</v>
      </c>
      <c r="V17" s="52">
        <f t="shared" si="3"/>
        <v>61155.5</v>
      </c>
      <c r="W17" s="53">
        <v>4</v>
      </c>
    </row>
    <row r="18" spans="1:24" ht="24" customHeight="1" x14ac:dyDescent="0.25">
      <c r="A18" s="36"/>
      <c r="B18" s="36">
        <v>8981</v>
      </c>
      <c r="C18" s="37" t="s">
        <v>68</v>
      </c>
      <c r="D18" s="38">
        <v>98252811</v>
      </c>
      <c r="E18" s="39" t="s">
        <v>69</v>
      </c>
      <c r="F18" s="39" t="s">
        <v>70</v>
      </c>
      <c r="G18" s="40">
        <v>0.90749999999999997</v>
      </c>
      <c r="H18" s="41">
        <v>0.87260000000000004</v>
      </c>
      <c r="I18" s="42">
        <f t="shared" si="5"/>
        <v>-1.5748031496062992E-2</v>
      </c>
      <c r="J18" s="42">
        <f t="shared" si="5"/>
        <v>-2.3622047244094488E-2</v>
      </c>
      <c r="K18" s="66">
        <f t="shared" si="0"/>
        <v>1.152525</v>
      </c>
      <c r="L18" s="44">
        <v>1.19</v>
      </c>
      <c r="M18" s="44">
        <v>1.1599999999999999</v>
      </c>
      <c r="N18" s="44">
        <v>1.1499999999999999</v>
      </c>
      <c r="O18" s="45">
        <v>-0.02</v>
      </c>
      <c r="P18" s="46">
        <v>-0.03</v>
      </c>
      <c r="Q18" s="56">
        <f>0.8726-0.016</f>
        <v>0.85660000000000003</v>
      </c>
      <c r="R18" s="48"/>
      <c r="S18" s="67">
        <v>0.8025000000000001</v>
      </c>
      <c r="T18" s="50">
        <f t="shared" si="1"/>
        <v>0.8025000000000001</v>
      </c>
      <c r="U18" s="51">
        <f t="shared" si="2"/>
        <v>69336</v>
      </c>
      <c r="V18" s="52">
        <f t="shared" si="3"/>
        <v>59393.217600000004</v>
      </c>
      <c r="W18" s="53">
        <v>1</v>
      </c>
    </row>
    <row r="19" spans="1:24" ht="24" customHeight="1" x14ac:dyDescent="0.25">
      <c r="A19" s="36"/>
      <c r="B19" s="36">
        <v>9801</v>
      </c>
      <c r="C19" s="37" t="s">
        <v>71</v>
      </c>
      <c r="D19" s="38">
        <v>91357059</v>
      </c>
      <c r="E19" s="75" t="s">
        <v>72</v>
      </c>
      <c r="F19" s="39" t="s">
        <v>73</v>
      </c>
      <c r="G19" s="70">
        <v>0.94599999999999995</v>
      </c>
      <c r="H19" s="41">
        <v>0.90400000000000003</v>
      </c>
      <c r="I19" s="42">
        <f t="shared" si="5"/>
        <v>-1.5748031496062992E-2</v>
      </c>
      <c r="J19" s="42">
        <f t="shared" si="5"/>
        <v>-2.3622047244094488E-2</v>
      </c>
      <c r="K19" s="66">
        <f t="shared" si="0"/>
        <v>1.2014199999999999</v>
      </c>
      <c r="L19" s="44">
        <v>1.23</v>
      </c>
      <c r="M19" s="44">
        <v>1.2</v>
      </c>
      <c r="N19" s="44">
        <v>1.19</v>
      </c>
      <c r="O19" s="45">
        <v>-0.02</v>
      </c>
      <c r="P19" s="46">
        <v>-0.03</v>
      </c>
      <c r="Q19" s="56"/>
      <c r="R19" s="48"/>
      <c r="S19" s="67"/>
      <c r="T19" s="50" t="str">
        <f>IF(S19="","",S19-R19)</f>
        <v/>
      </c>
      <c r="U19" s="51" t="str">
        <f>IF(S19="","",SUM((HOUR(T19)*3600))+(MINUTE(T19)*60)+(SECOND(T19)))</f>
        <v/>
      </c>
      <c r="V19" s="52" t="str">
        <f>IF(Q19="","",U19*Q19)</f>
        <v/>
      </c>
      <c r="W19" s="53" t="str">
        <f t="shared" si="4"/>
        <v/>
      </c>
    </row>
    <row r="20" spans="1:24" ht="24" customHeight="1" x14ac:dyDescent="0.25">
      <c r="A20" s="36"/>
      <c r="B20" s="36"/>
      <c r="C20" s="37" t="s">
        <v>74</v>
      </c>
      <c r="D20" s="38" t="s">
        <v>75</v>
      </c>
      <c r="E20" s="75" t="s">
        <v>76</v>
      </c>
      <c r="F20" s="39"/>
      <c r="G20" s="70">
        <v>0.95499999999999996</v>
      </c>
      <c r="H20" s="41">
        <v>0.92200000000000004</v>
      </c>
      <c r="I20" s="42">
        <f t="shared" si="5"/>
        <v>-1.5748031496062992E-2</v>
      </c>
      <c r="J20" s="42">
        <f t="shared" si="5"/>
        <v>-2.3622047244094488E-2</v>
      </c>
      <c r="K20" s="66">
        <f t="shared" si="0"/>
        <v>1.21285</v>
      </c>
      <c r="L20" s="44">
        <v>1.23</v>
      </c>
      <c r="M20" s="44">
        <v>1.2</v>
      </c>
      <c r="N20" s="44">
        <v>1.19</v>
      </c>
      <c r="O20" s="45">
        <v>-0.02</v>
      </c>
      <c r="P20" s="46">
        <v>-0.03</v>
      </c>
      <c r="Q20" s="56"/>
      <c r="R20" s="48"/>
      <c r="S20" s="67"/>
      <c r="T20" s="50" t="str">
        <f>IF(S20="","",S20-R20)</f>
        <v/>
      </c>
      <c r="U20" s="51" t="str">
        <f>IF(S20="","",SUM((HOUR(T20)*3600))+(MINUTE(T20)*60)+(SECOND(T20)))</f>
        <v/>
      </c>
      <c r="V20" s="52" t="str">
        <f>IF(Q20="","",U20*Q20)</f>
        <v/>
      </c>
      <c r="W20" s="53" t="str">
        <f t="shared" si="4"/>
        <v/>
      </c>
    </row>
    <row r="21" spans="1:24" ht="24" customHeight="1" x14ac:dyDescent="0.25">
      <c r="A21" s="36"/>
      <c r="B21" s="36">
        <v>5274</v>
      </c>
      <c r="C21" s="37" t="s">
        <v>77</v>
      </c>
      <c r="D21" s="38" t="s">
        <v>78</v>
      </c>
      <c r="E21" s="75" t="s">
        <v>79</v>
      </c>
      <c r="F21" s="39"/>
      <c r="G21" s="42">
        <v>0.96909999999999996</v>
      </c>
      <c r="H21" s="42">
        <v>0.94489999999999996</v>
      </c>
      <c r="I21" s="42">
        <f t="shared" si="5"/>
        <v>-1.5748031496062992E-2</v>
      </c>
      <c r="J21" s="42">
        <f t="shared" si="5"/>
        <v>-2.3622047244094488E-2</v>
      </c>
      <c r="K21" s="66">
        <f t="shared" si="0"/>
        <v>1.2307569999999999</v>
      </c>
      <c r="L21" s="44">
        <v>1.23</v>
      </c>
      <c r="M21" s="44">
        <v>1.2</v>
      </c>
      <c r="N21" s="44">
        <v>1.19</v>
      </c>
      <c r="O21" s="45">
        <v>-0.02</v>
      </c>
      <c r="P21" s="46">
        <v>-0.03</v>
      </c>
      <c r="Q21" s="56"/>
      <c r="R21" s="48"/>
      <c r="S21" s="67"/>
      <c r="T21" s="50" t="str">
        <f>IF(S21="","",S21-R21)</f>
        <v/>
      </c>
      <c r="U21" s="51" t="str">
        <f>IF(S21="","",SUM((HOUR(T21)*3600))+(MINUTE(T21)*60)+(SECOND(T21)))</f>
        <v/>
      </c>
      <c r="V21" s="52" t="str">
        <f>IF(Q21="","",U21*Q21)</f>
        <v/>
      </c>
      <c r="W21" s="53" t="str">
        <f t="shared" si="4"/>
        <v/>
      </c>
    </row>
    <row r="22" spans="1:24" ht="24" customHeight="1" x14ac:dyDescent="0.25">
      <c r="A22" s="76"/>
      <c r="B22" s="76">
        <v>10421</v>
      </c>
      <c r="C22" s="77" t="s">
        <v>77</v>
      </c>
      <c r="D22" s="78" t="s">
        <v>78</v>
      </c>
      <c r="E22" s="79" t="s">
        <v>80</v>
      </c>
      <c r="F22" s="79" t="s">
        <v>81</v>
      </c>
      <c r="G22" s="80">
        <f>+L22/1.27</f>
        <v>1</v>
      </c>
      <c r="H22" s="80">
        <f>+M22/1.27</f>
        <v>0.97637795275590544</v>
      </c>
      <c r="I22" s="81">
        <f t="shared" si="5"/>
        <v>-1.5748031496062992E-2</v>
      </c>
      <c r="J22" s="81">
        <f t="shared" si="5"/>
        <v>-2.3622047244094488E-2</v>
      </c>
      <c r="K22" s="82">
        <f t="shared" si="0"/>
        <v>1.27</v>
      </c>
      <c r="L22" s="83">
        <v>1.27</v>
      </c>
      <c r="M22" s="44">
        <v>1.24</v>
      </c>
      <c r="N22" s="44">
        <v>1.23</v>
      </c>
      <c r="O22" s="45">
        <v>-0.02</v>
      </c>
      <c r="P22" s="46">
        <v>-0.03</v>
      </c>
      <c r="Q22" s="56"/>
      <c r="R22" s="48"/>
      <c r="S22" s="67"/>
      <c r="T22" s="50" t="str">
        <f t="shared" si="1"/>
        <v/>
      </c>
      <c r="U22" s="51" t="str">
        <f t="shared" si="2"/>
        <v/>
      </c>
      <c r="V22" s="52" t="str">
        <f t="shared" si="3"/>
        <v/>
      </c>
      <c r="W22" s="53" t="str">
        <f t="shared" si="4"/>
        <v/>
      </c>
    </row>
    <row r="23" spans="1:24" ht="24" customHeight="1" x14ac:dyDescent="0.25">
      <c r="A23" s="36"/>
      <c r="B23" s="63">
        <v>13705</v>
      </c>
      <c r="C23" s="64" t="s">
        <v>82</v>
      </c>
      <c r="D23" s="38">
        <v>90910135</v>
      </c>
      <c r="E23" s="64" t="s">
        <v>83</v>
      </c>
      <c r="F23" s="84" t="s">
        <v>84</v>
      </c>
      <c r="G23" s="85">
        <v>1.008</v>
      </c>
      <c r="H23" s="41">
        <v>0.95599999999999996</v>
      </c>
      <c r="I23" s="42">
        <f t="shared" si="5"/>
        <v>-1.5748031496062992E-2</v>
      </c>
      <c r="J23" s="42">
        <f t="shared" si="5"/>
        <v>-2.3622047244094488E-2</v>
      </c>
      <c r="K23" s="66">
        <f t="shared" si="0"/>
        <v>1.28016</v>
      </c>
      <c r="L23" s="86">
        <v>1.34</v>
      </c>
      <c r="M23" s="86">
        <v>1.31</v>
      </c>
      <c r="N23" s="86">
        <v>1.3</v>
      </c>
      <c r="O23" s="45">
        <v>-0.02</v>
      </c>
      <c r="P23" s="46">
        <v>-0.03</v>
      </c>
      <c r="Q23" s="56"/>
      <c r="R23" s="48"/>
      <c r="S23" s="67"/>
      <c r="T23" s="50" t="str">
        <f t="shared" si="1"/>
        <v/>
      </c>
      <c r="U23" s="51" t="str">
        <f t="shared" si="2"/>
        <v/>
      </c>
      <c r="V23" s="52" t="str">
        <f t="shared" si="3"/>
        <v/>
      </c>
      <c r="W23" s="53" t="str">
        <f t="shared" si="4"/>
        <v/>
      </c>
    </row>
    <row r="24" spans="1:24" ht="24" customHeight="1" x14ac:dyDescent="0.25">
      <c r="A24" s="87"/>
      <c r="B24" s="36">
        <v>15028</v>
      </c>
      <c r="C24" s="37" t="s">
        <v>85</v>
      </c>
      <c r="D24" s="38" t="s">
        <v>86</v>
      </c>
      <c r="E24" s="39" t="s">
        <v>83</v>
      </c>
      <c r="F24" s="39" t="s">
        <v>87</v>
      </c>
      <c r="G24" s="85">
        <v>1.022</v>
      </c>
      <c r="H24" s="41">
        <v>0.97519999999999996</v>
      </c>
      <c r="I24" s="42">
        <f t="shared" si="5"/>
        <v>-1.5748031496062992E-2</v>
      </c>
      <c r="J24" s="42">
        <f t="shared" si="5"/>
        <v>-2.3622047244094488E-2</v>
      </c>
      <c r="K24" s="66">
        <f t="shared" si="0"/>
        <v>1.2979400000000001</v>
      </c>
      <c r="L24" s="44">
        <v>1.36</v>
      </c>
      <c r="M24" s="44">
        <v>1.33</v>
      </c>
      <c r="N24" s="44">
        <v>1.32</v>
      </c>
      <c r="O24" s="45">
        <v>-0.02</v>
      </c>
      <c r="P24" s="46">
        <v>-0.03</v>
      </c>
      <c r="Q24" s="56"/>
      <c r="R24" s="48"/>
      <c r="S24" s="67"/>
      <c r="T24" s="50" t="str">
        <f t="shared" si="1"/>
        <v/>
      </c>
      <c r="U24" s="51" t="str">
        <f t="shared" si="2"/>
        <v/>
      </c>
      <c r="V24" s="52" t="str">
        <f t="shared" si="3"/>
        <v/>
      </c>
      <c r="W24" s="53" t="str">
        <f t="shared" si="4"/>
        <v/>
      </c>
    </row>
    <row r="25" spans="1:24" ht="11.25" customHeight="1" x14ac:dyDescent="0.25">
      <c r="A25" s="88"/>
      <c r="B25" s="88"/>
      <c r="C25" s="89"/>
      <c r="D25" s="90"/>
      <c r="E25" s="91"/>
      <c r="F25" s="91"/>
      <c r="G25" s="88"/>
      <c r="H25" s="92"/>
      <c r="I25" s="93"/>
      <c r="J25" s="93"/>
      <c r="K25" s="94"/>
      <c r="L25" s="95"/>
      <c r="M25" s="95"/>
      <c r="N25" s="95"/>
      <c r="O25" s="96"/>
      <c r="P25" s="97"/>
      <c r="Q25" s="98"/>
      <c r="R25" s="99"/>
      <c r="S25" s="100"/>
      <c r="T25" s="101"/>
      <c r="U25" s="102"/>
      <c r="V25" s="103"/>
      <c r="W25" s="53" t="str">
        <f t="shared" si="4"/>
        <v/>
      </c>
    </row>
    <row r="26" spans="1:24" ht="24" customHeight="1" x14ac:dyDescent="0.25">
      <c r="A26" s="36"/>
      <c r="B26" s="104"/>
      <c r="C26" s="105" t="s">
        <v>88</v>
      </c>
      <c r="D26" s="54">
        <v>90561418</v>
      </c>
      <c r="E26" s="105" t="s">
        <v>89</v>
      </c>
      <c r="F26" s="105" t="s">
        <v>90</v>
      </c>
      <c r="G26" s="60">
        <f>+L26/1.27</f>
        <v>1.0551181102362206</v>
      </c>
      <c r="H26" s="60">
        <f>+M26/1.27</f>
        <v>1.0314960629921259</v>
      </c>
      <c r="I26" s="42">
        <f t="shared" si="5"/>
        <v>-1.5748031496062992E-2</v>
      </c>
      <c r="J26" s="42">
        <f t="shared" si="5"/>
        <v>-2.3622047244094488E-2</v>
      </c>
      <c r="K26" s="66">
        <f t="shared" ref="K26:K36" si="7">+G26*1.27</f>
        <v>1.34</v>
      </c>
      <c r="L26" s="86">
        <v>1.34</v>
      </c>
      <c r="M26" s="86">
        <v>1.31</v>
      </c>
      <c r="N26" s="86">
        <v>1.3</v>
      </c>
      <c r="O26" s="45">
        <v>-0.02</v>
      </c>
      <c r="P26" s="46">
        <v>-0.03</v>
      </c>
      <c r="Q26" s="56"/>
      <c r="R26" s="48"/>
      <c r="S26" s="67"/>
      <c r="T26" s="50" t="str">
        <f t="shared" si="1"/>
        <v/>
      </c>
      <c r="U26" s="51" t="str">
        <f t="shared" si="2"/>
        <v/>
      </c>
      <c r="V26" s="52" t="str">
        <f t="shared" si="3"/>
        <v/>
      </c>
      <c r="W26" s="53" t="str">
        <f t="shared" si="4"/>
        <v/>
      </c>
    </row>
    <row r="27" spans="1:24" ht="24" customHeight="1" x14ac:dyDescent="0.25">
      <c r="A27" s="36"/>
      <c r="B27" s="36">
        <v>11046</v>
      </c>
      <c r="C27" s="37" t="s">
        <v>91</v>
      </c>
      <c r="D27" s="58">
        <v>95756310</v>
      </c>
      <c r="E27" s="39" t="s">
        <v>92</v>
      </c>
      <c r="F27" s="39" t="s">
        <v>93</v>
      </c>
      <c r="G27" s="106">
        <v>1.0620000000000001</v>
      </c>
      <c r="H27" s="60">
        <f>+M27/1.27</f>
        <v>1.0472440944881891</v>
      </c>
      <c r="I27" s="42">
        <f t="shared" si="5"/>
        <v>-1.5748031496062992E-2</v>
      </c>
      <c r="J27" s="42">
        <f t="shared" si="5"/>
        <v>-2.3622047244094488E-2</v>
      </c>
      <c r="K27" s="66">
        <f t="shared" si="7"/>
        <v>1.34874</v>
      </c>
      <c r="L27" s="44">
        <v>1.36</v>
      </c>
      <c r="M27" s="44">
        <v>1.33</v>
      </c>
      <c r="N27" s="44">
        <v>1.32</v>
      </c>
      <c r="O27" s="45">
        <v>-0.02</v>
      </c>
      <c r="P27" s="46">
        <v>-0.03</v>
      </c>
      <c r="Q27" s="56"/>
      <c r="R27" s="48"/>
      <c r="S27" s="67"/>
      <c r="T27" s="50" t="str">
        <f t="shared" si="1"/>
        <v/>
      </c>
      <c r="U27" s="51" t="str">
        <f t="shared" si="2"/>
        <v/>
      </c>
      <c r="V27" s="52" t="str">
        <f t="shared" si="3"/>
        <v/>
      </c>
      <c r="W27" s="53" t="str">
        <f t="shared" si="4"/>
        <v/>
      </c>
    </row>
    <row r="28" spans="1:24" ht="24" customHeight="1" x14ac:dyDescent="0.25">
      <c r="A28" s="36"/>
      <c r="B28" s="36"/>
      <c r="C28" s="37" t="s">
        <v>94</v>
      </c>
      <c r="D28" s="73" t="s">
        <v>95</v>
      </c>
      <c r="E28" s="39" t="s">
        <v>96</v>
      </c>
      <c r="F28" s="39" t="s">
        <v>97</v>
      </c>
      <c r="G28" s="106"/>
      <c r="H28" s="106"/>
      <c r="I28" s="106"/>
      <c r="J28" s="106"/>
      <c r="K28" s="66">
        <f t="shared" si="7"/>
        <v>0</v>
      </c>
      <c r="L28" s="44"/>
      <c r="M28" s="107"/>
      <c r="N28" s="107"/>
      <c r="O28" s="45">
        <v>-0.02</v>
      </c>
      <c r="P28" s="46">
        <v>-0.03</v>
      </c>
      <c r="Q28" s="56"/>
      <c r="R28" s="48"/>
      <c r="S28" s="67"/>
      <c r="T28" s="50" t="str">
        <f t="shared" si="1"/>
        <v/>
      </c>
      <c r="U28" s="51" t="str">
        <f t="shared" si="2"/>
        <v/>
      </c>
      <c r="V28" s="52" t="str">
        <f t="shared" si="3"/>
        <v/>
      </c>
      <c r="W28" s="53" t="str">
        <f t="shared" si="4"/>
        <v/>
      </c>
    </row>
    <row r="29" spans="1:24" ht="24" customHeight="1" x14ac:dyDescent="0.25">
      <c r="A29" s="36"/>
      <c r="B29" s="36">
        <v>2</v>
      </c>
      <c r="C29" s="37" t="s">
        <v>98</v>
      </c>
      <c r="D29" s="108"/>
      <c r="E29" s="109" t="s">
        <v>99</v>
      </c>
      <c r="F29" s="109" t="s">
        <v>100</v>
      </c>
      <c r="G29" s="59">
        <f>+L29/1.27</f>
        <v>0.77952755905511806</v>
      </c>
      <c r="H29" s="59">
        <f>+M29/1.27</f>
        <v>0.77165354330708658</v>
      </c>
      <c r="I29" s="61">
        <f>+O29/1.27</f>
        <v>0</v>
      </c>
      <c r="J29" s="42">
        <f>+P29/1.27</f>
        <v>-2.3622047244094488E-2</v>
      </c>
      <c r="K29" s="66">
        <f t="shared" si="7"/>
        <v>0.99</v>
      </c>
      <c r="L29" s="110">
        <v>0.99</v>
      </c>
      <c r="M29" s="111">
        <v>0.98</v>
      </c>
      <c r="N29" s="111">
        <v>0.98</v>
      </c>
      <c r="O29" s="112"/>
      <c r="P29" s="46">
        <v>-0.03</v>
      </c>
      <c r="Q29" s="56"/>
      <c r="R29" s="48"/>
      <c r="S29" s="67"/>
      <c r="T29" s="50" t="str">
        <f t="shared" si="1"/>
        <v/>
      </c>
      <c r="U29" s="113" t="str">
        <f t="shared" si="2"/>
        <v/>
      </c>
      <c r="V29" s="52" t="str">
        <f t="shared" si="3"/>
        <v/>
      </c>
      <c r="W29" s="53" t="str">
        <f t="shared" si="4"/>
        <v/>
      </c>
      <c r="X29" s="114"/>
    </row>
    <row r="30" spans="1:24" ht="24" customHeight="1" x14ac:dyDescent="0.25">
      <c r="A30" s="36"/>
      <c r="B30" s="36">
        <v>40</v>
      </c>
      <c r="C30" s="37" t="s">
        <v>101</v>
      </c>
      <c r="D30" s="54" t="s">
        <v>102</v>
      </c>
      <c r="E30" s="39" t="s">
        <v>32</v>
      </c>
      <c r="F30" s="39" t="s">
        <v>33</v>
      </c>
      <c r="G30" s="59">
        <v>0.86</v>
      </c>
      <c r="H30" s="60">
        <v>0.82499999999999996</v>
      </c>
      <c r="I30" s="42">
        <f t="shared" ref="I30:J36" si="8">+O30/1.27</f>
        <v>-1.5748031496062992E-2</v>
      </c>
      <c r="J30" s="42">
        <f t="shared" si="8"/>
        <v>-2.3622047244094488E-2</v>
      </c>
      <c r="K30" s="66">
        <f t="shared" si="7"/>
        <v>1.0922000000000001</v>
      </c>
      <c r="L30" s="44">
        <v>1.1200000000000001</v>
      </c>
      <c r="M30" s="44">
        <v>1.0900000000000001</v>
      </c>
      <c r="N30" s="44">
        <v>1.0900000000000001</v>
      </c>
      <c r="O30" s="45">
        <v>-0.02</v>
      </c>
      <c r="P30" s="46">
        <v>-0.03</v>
      </c>
      <c r="Q30" s="56"/>
      <c r="R30" s="57"/>
      <c r="S30" s="49"/>
      <c r="T30" s="50" t="str">
        <f t="shared" si="1"/>
        <v/>
      </c>
      <c r="U30" s="51" t="str">
        <f t="shared" si="2"/>
        <v/>
      </c>
      <c r="V30" s="52" t="str">
        <f t="shared" si="3"/>
        <v/>
      </c>
      <c r="W30" s="53" t="str">
        <f t="shared" si="4"/>
        <v/>
      </c>
    </row>
    <row r="31" spans="1:24" ht="24" customHeight="1" x14ac:dyDescent="0.25">
      <c r="A31" s="36"/>
      <c r="B31" s="36">
        <v>14593</v>
      </c>
      <c r="C31" s="37" t="s">
        <v>103</v>
      </c>
      <c r="D31" s="38">
        <v>91868824</v>
      </c>
      <c r="E31" s="39" t="s">
        <v>104</v>
      </c>
      <c r="F31" s="39" t="s">
        <v>105</v>
      </c>
      <c r="G31" s="115">
        <v>0.89300000000000002</v>
      </c>
      <c r="H31" s="106">
        <v>0.89300000000000002</v>
      </c>
      <c r="I31" s="42">
        <f t="shared" si="8"/>
        <v>-1.5748031496062992E-2</v>
      </c>
      <c r="J31" s="42">
        <f t="shared" si="8"/>
        <v>-2.3622047244094488E-2</v>
      </c>
      <c r="K31" s="66">
        <f t="shared" si="7"/>
        <v>1.13411</v>
      </c>
      <c r="L31" s="44"/>
      <c r="M31" s="44"/>
      <c r="N31" s="44" t="e">
        <f>+#REF!*1.27</f>
        <v>#REF!</v>
      </c>
      <c r="O31" s="45">
        <v>-0.02</v>
      </c>
      <c r="P31" s="46">
        <v>-0.03</v>
      </c>
      <c r="Q31" s="56"/>
      <c r="R31" s="57"/>
      <c r="S31" s="49"/>
      <c r="T31" s="50" t="str">
        <f t="shared" si="1"/>
        <v/>
      </c>
      <c r="U31" s="51" t="str">
        <f t="shared" si="2"/>
        <v/>
      </c>
      <c r="V31" s="52" t="str">
        <f t="shared" si="3"/>
        <v/>
      </c>
      <c r="W31" s="53" t="str">
        <f t="shared" si="4"/>
        <v/>
      </c>
    </row>
    <row r="32" spans="1:24" ht="24" customHeight="1" x14ac:dyDescent="0.25">
      <c r="A32" s="36"/>
      <c r="B32" s="36">
        <v>11586</v>
      </c>
      <c r="C32" s="37" t="s">
        <v>106</v>
      </c>
      <c r="D32" s="54">
        <v>33387544</v>
      </c>
      <c r="E32" s="39" t="s">
        <v>107</v>
      </c>
      <c r="F32" s="39" t="s">
        <v>108</v>
      </c>
      <c r="G32" s="59">
        <f t="shared" ref="G32:H35" si="9">+L32/1.27</f>
        <v>0.89763779527559051</v>
      </c>
      <c r="H32" s="60">
        <f t="shared" si="9"/>
        <v>0.87401574803149618</v>
      </c>
      <c r="I32" s="42">
        <f t="shared" si="8"/>
        <v>-1.5748031496062992E-2</v>
      </c>
      <c r="J32" s="42">
        <f t="shared" si="8"/>
        <v>-2.3622047244094488E-2</v>
      </c>
      <c r="K32" s="66">
        <f t="shared" si="7"/>
        <v>1.1399999999999999</v>
      </c>
      <c r="L32" s="44">
        <v>1.1399999999999999</v>
      </c>
      <c r="M32" s="44">
        <v>1.1100000000000001</v>
      </c>
      <c r="N32" s="44">
        <v>1.1000000000000001</v>
      </c>
      <c r="O32" s="45">
        <v>-0.02</v>
      </c>
      <c r="P32" s="46">
        <v>-0.03</v>
      </c>
      <c r="Q32" s="56"/>
      <c r="R32" s="57"/>
      <c r="S32" s="57"/>
      <c r="T32" s="50" t="str">
        <f t="shared" si="1"/>
        <v/>
      </c>
      <c r="U32" s="51" t="str">
        <f t="shared" si="2"/>
        <v/>
      </c>
      <c r="V32" s="52" t="str">
        <f t="shared" si="3"/>
        <v/>
      </c>
      <c r="W32" s="53" t="str">
        <f t="shared" si="4"/>
        <v/>
      </c>
    </row>
    <row r="33" spans="1:23" ht="24" customHeight="1" x14ac:dyDescent="0.25">
      <c r="A33" s="36"/>
      <c r="B33" s="36">
        <v>131</v>
      </c>
      <c r="C33" s="37" t="s">
        <v>109</v>
      </c>
      <c r="D33" s="58">
        <v>93212610</v>
      </c>
      <c r="E33" s="39" t="s">
        <v>39</v>
      </c>
      <c r="F33" s="39" t="s">
        <v>110</v>
      </c>
      <c r="G33" s="59">
        <f t="shared" si="9"/>
        <v>0.89763779527559051</v>
      </c>
      <c r="H33" s="60">
        <f t="shared" si="9"/>
        <v>0.87401574803149618</v>
      </c>
      <c r="I33" s="61">
        <f t="shared" si="8"/>
        <v>0</v>
      </c>
      <c r="J33" s="42">
        <f t="shared" si="8"/>
        <v>-2.3622047244094488E-2</v>
      </c>
      <c r="K33" s="66">
        <f t="shared" si="7"/>
        <v>1.1399999999999999</v>
      </c>
      <c r="L33" s="44">
        <v>1.1399999999999999</v>
      </c>
      <c r="M33" s="44">
        <v>1.1100000000000001</v>
      </c>
      <c r="N33" s="44">
        <v>1.1100000000000001</v>
      </c>
      <c r="O33" s="62"/>
      <c r="P33" s="46">
        <v>-0.03</v>
      </c>
      <c r="Q33" s="56"/>
      <c r="R33" s="57"/>
      <c r="S33" s="49"/>
      <c r="T33" s="50" t="str">
        <f t="shared" si="1"/>
        <v/>
      </c>
      <c r="U33" s="51" t="str">
        <f t="shared" si="2"/>
        <v/>
      </c>
      <c r="V33" s="52" t="str">
        <f t="shared" si="3"/>
        <v/>
      </c>
      <c r="W33" s="53" t="str">
        <f t="shared" si="4"/>
        <v/>
      </c>
    </row>
    <row r="34" spans="1:23" ht="24" customHeight="1" x14ac:dyDescent="0.25">
      <c r="A34" s="36"/>
      <c r="B34" s="36">
        <v>9470</v>
      </c>
      <c r="C34" s="37" t="s">
        <v>111</v>
      </c>
      <c r="D34" s="54" t="s">
        <v>112</v>
      </c>
      <c r="E34" s="39" t="s">
        <v>113</v>
      </c>
      <c r="F34" s="39" t="s">
        <v>33</v>
      </c>
      <c r="G34" s="59">
        <f t="shared" si="9"/>
        <v>0.90551181102362199</v>
      </c>
      <c r="H34" s="60">
        <f t="shared" si="9"/>
        <v>0.88188976377952766</v>
      </c>
      <c r="I34" s="42">
        <f t="shared" si="8"/>
        <v>-1.5748031496062992E-2</v>
      </c>
      <c r="J34" s="42">
        <f t="shared" si="8"/>
        <v>-2.3622047244094488E-2</v>
      </c>
      <c r="K34" s="66">
        <f t="shared" si="7"/>
        <v>1.1499999999999999</v>
      </c>
      <c r="L34" s="44">
        <v>1.1499999999999999</v>
      </c>
      <c r="M34" s="44">
        <v>1.1200000000000001</v>
      </c>
      <c r="N34" s="44">
        <v>1.1100000000000001</v>
      </c>
      <c r="O34" s="45">
        <v>-0.02</v>
      </c>
      <c r="P34" s="46">
        <v>-0.03</v>
      </c>
      <c r="Q34" s="56"/>
      <c r="R34" s="49"/>
      <c r="S34" s="49"/>
      <c r="T34" s="50" t="str">
        <f t="shared" si="1"/>
        <v/>
      </c>
      <c r="U34" s="51" t="str">
        <f t="shared" si="2"/>
        <v/>
      </c>
      <c r="V34" s="52" t="str">
        <f t="shared" si="3"/>
        <v/>
      </c>
      <c r="W34" s="53" t="str">
        <f t="shared" si="4"/>
        <v/>
      </c>
    </row>
    <row r="35" spans="1:23" ht="24" customHeight="1" x14ac:dyDescent="0.25">
      <c r="A35" s="36"/>
      <c r="B35" s="36">
        <v>10233</v>
      </c>
      <c r="C35" s="37" t="s">
        <v>114</v>
      </c>
      <c r="D35" s="69">
        <v>92445208</v>
      </c>
      <c r="E35" s="74" t="s">
        <v>115</v>
      </c>
      <c r="F35" s="39" t="s">
        <v>116</v>
      </c>
      <c r="G35" s="60">
        <f t="shared" si="9"/>
        <v>0.92913385826771644</v>
      </c>
      <c r="H35" s="60">
        <f t="shared" si="9"/>
        <v>0.90551181102362199</v>
      </c>
      <c r="I35" s="42">
        <f t="shared" si="8"/>
        <v>-1.5748031496062992E-2</v>
      </c>
      <c r="J35" s="42">
        <f t="shared" si="8"/>
        <v>-2.3622047244094488E-2</v>
      </c>
      <c r="K35" s="66">
        <f t="shared" si="7"/>
        <v>1.18</v>
      </c>
      <c r="L35" s="44">
        <v>1.18</v>
      </c>
      <c r="M35" s="44">
        <v>1.1499999999999999</v>
      </c>
      <c r="N35" s="44">
        <v>1.1399999999999999</v>
      </c>
      <c r="O35" s="45">
        <v>-0.02</v>
      </c>
      <c r="P35" s="46">
        <v>-0.03</v>
      </c>
      <c r="Q35" s="56"/>
      <c r="R35" s="48"/>
      <c r="S35" s="67"/>
      <c r="T35" s="50" t="str">
        <f t="shared" si="1"/>
        <v/>
      </c>
      <c r="U35" s="51" t="str">
        <f t="shared" si="2"/>
        <v/>
      </c>
      <c r="V35" s="52" t="str">
        <f t="shared" si="3"/>
        <v/>
      </c>
      <c r="W35" s="53" t="str">
        <f t="shared" si="4"/>
        <v/>
      </c>
    </row>
    <row r="36" spans="1:23" ht="24" customHeight="1" x14ac:dyDescent="0.25">
      <c r="A36" s="36"/>
      <c r="B36" s="36">
        <v>10004</v>
      </c>
      <c r="C36" s="37" t="s">
        <v>117</v>
      </c>
      <c r="D36" s="38">
        <v>91376192</v>
      </c>
      <c r="E36" s="39" t="s">
        <v>83</v>
      </c>
      <c r="F36" s="39" t="s">
        <v>118</v>
      </c>
      <c r="G36" s="116">
        <v>1.0328999999999999</v>
      </c>
      <c r="H36" s="60">
        <f>+M36/1.27</f>
        <v>1.0236220472440944</v>
      </c>
      <c r="I36" s="42">
        <f t="shared" si="8"/>
        <v>-1.5748031496062992E-2</v>
      </c>
      <c r="J36" s="42">
        <f t="shared" si="8"/>
        <v>-2.3622047244094488E-2</v>
      </c>
      <c r="K36" s="66">
        <f t="shared" si="7"/>
        <v>1.3117829999999999</v>
      </c>
      <c r="L36" s="44">
        <v>1.33</v>
      </c>
      <c r="M36" s="44">
        <v>1.3</v>
      </c>
      <c r="N36" s="44">
        <v>1.29</v>
      </c>
      <c r="O36" s="45">
        <v>-0.02</v>
      </c>
      <c r="P36" s="46">
        <v>-0.03</v>
      </c>
      <c r="Q36" s="56"/>
      <c r="R36" s="48"/>
      <c r="S36" s="67"/>
      <c r="T36" s="50" t="str">
        <f t="shared" si="1"/>
        <v/>
      </c>
      <c r="U36" s="51" t="str">
        <f t="shared" si="2"/>
        <v/>
      </c>
      <c r="V36" s="52" t="str">
        <f t="shared" si="3"/>
        <v/>
      </c>
      <c r="W36" s="53" t="str">
        <f t="shared" si="4"/>
        <v/>
      </c>
    </row>
    <row r="37" spans="1:23" ht="24" customHeight="1" x14ac:dyDescent="0.25">
      <c r="A37" s="36"/>
      <c r="B37" s="36"/>
      <c r="C37" s="37"/>
      <c r="D37" s="38"/>
      <c r="E37" s="39"/>
      <c r="F37" s="39"/>
      <c r="G37" s="106"/>
      <c r="H37" s="60"/>
      <c r="I37" s="42"/>
      <c r="J37" s="42"/>
      <c r="K37" s="43"/>
      <c r="L37" s="44"/>
      <c r="M37" s="44"/>
      <c r="N37" s="44"/>
      <c r="O37" s="45"/>
      <c r="P37" s="46"/>
      <c r="Q37" s="56"/>
      <c r="R37" s="48"/>
      <c r="S37" s="67"/>
      <c r="T37" s="50" t="str">
        <f t="shared" si="1"/>
        <v/>
      </c>
      <c r="U37" s="51" t="str">
        <f t="shared" si="2"/>
        <v/>
      </c>
      <c r="V37" s="52" t="str">
        <f t="shared" si="3"/>
        <v/>
      </c>
      <c r="W37" s="53" t="str">
        <f t="shared" si="4"/>
        <v/>
      </c>
    </row>
    <row r="38" spans="1:23" ht="24" customHeight="1" x14ac:dyDescent="0.25">
      <c r="A38" s="36"/>
      <c r="B38" s="36"/>
      <c r="C38" s="37"/>
      <c r="D38" s="38"/>
      <c r="E38" s="39"/>
      <c r="F38" s="39"/>
      <c r="G38" s="106"/>
      <c r="H38" s="60"/>
      <c r="I38" s="42"/>
      <c r="J38" s="42"/>
      <c r="K38" s="43"/>
      <c r="L38" s="44"/>
      <c r="M38" s="44"/>
      <c r="N38" s="44"/>
      <c r="O38" s="45"/>
      <c r="P38" s="46"/>
      <c r="Q38" s="56"/>
      <c r="R38" s="48"/>
      <c r="S38" s="67"/>
      <c r="T38" s="50" t="str">
        <f t="shared" si="1"/>
        <v/>
      </c>
      <c r="U38" s="51" t="str">
        <f t="shared" si="2"/>
        <v/>
      </c>
      <c r="V38" s="52" t="str">
        <f t="shared" si="3"/>
        <v/>
      </c>
      <c r="W38" s="53" t="str">
        <f t="shared" si="4"/>
        <v/>
      </c>
    </row>
    <row r="39" spans="1:23" ht="24" customHeight="1" x14ac:dyDescent="0.25">
      <c r="A39" s="36"/>
      <c r="B39" s="36"/>
      <c r="C39" s="37"/>
      <c r="D39" s="38"/>
      <c r="E39" s="39"/>
      <c r="F39" s="39"/>
      <c r="G39" s="106"/>
      <c r="H39" s="60"/>
      <c r="I39" s="42"/>
      <c r="J39" s="42"/>
      <c r="K39" s="43"/>
      <c r="L39" s="44"/>
      <c r="M39" s="44"/>
      <c r="N39" s="44"/>
      <c r="O39" s="45"/>
      <c r="P39" s="46"/>
      <c r="Q39" s="56"/>
      <c r="R39" s="48"/>
      <c r="S39" s="67"/>
      <c r="T39" s="50" t="str">
        <f t="shared" si="1"/>
        <v/>
      </c>
      <c r="U39" s="51" t="str">
        <f t="shared" si="2"/>
        <v/>
      </c>
      <c r="V39" s="52" t="str">
        <f t="shared" si="3"/>
        <v/>
      </c>
      <c r="W39" s="53" t="str">
        <f t="shared" si="4"/>
        <v/>
      </c>
    </row>
    <row r="40" spans="1:23" ht="22.5" customHeight="1" x14ac:dyDescent="0.25">
      <c r="A40" s="36"/>
      <c r="B40" s="40"/>
      <c r="C40" s="39" t="s">
        <v>119</v>
      </c>
      <c r="D40" s="73"/>
      <c r="E40" s="39"/>
      <c r="F40" s="39"/>
      <c r="G40" s="106"/>
      <c r="H40" s="106"/>
      <c r="I40" s="106"/>
      <c r="J40" s="106"/>
      <c r="K40" s="43"/>
      <c r="L40" s="107"/>
      <c r="M40" s="107"/>
      <c r="N40" s="107"/>
      <c r="O40" s="45"/>
      <c r="P40" s="46"/>
      <c r="Q40" s="56"/>
      <c r="R40" s="48"/>
      <c r="S40" s="67"/>
      <c r="T40" s="50" t="str">
        <f t="shared" si="1"/>
        <v/>
      </c>
      <c r="U40" s="51" t="str">
        <f t="shared" si="2"/>
        <v/>
      </c>
      <c r="V40" s="52" t="str">
        <f t="shared" si="3"/>
        <v/>
      </c>
      <c r="W40" s="53"/>
    </row>
    <row r="41" spans="1:23" ht="22.5" customHeight="1" thickBot="1" x14ac:dyDescent="0.3">
      <c r="A41" s="36"/>
      <c r="B41" s="117"/>
      <c r="C41" s="39" t="s">
        <v>120</v>
      </c>
      <c r="D41" s="38"/>
      <c r="E41" s="64"/>
      <c r="F41" s="64"/>
      <c r="G41" s="116"/>
      <c r="H41" s="116"/>
      <c r="I41" s="116"/>
      <c r="J41" s="116"/>
      <c r="K41" s="43"/>
      <c r="L41" s="64"/>
      <c r="M41" s="64"/>
      <c r="N41" s="64"/>
      <c r="O41" s="45"/>
      <c r="P41" s="46"/>
      <c r="Q41" s="56"/>
      <c r="R41" s="48"/>
      <c r="S41" s="67"/>
      <c r="T41" s="50" t="str">
        <f t="shared" si="1"/>
        <v/>
      </c>
      <c r="U41" s="51" t="str">
        <f t="shared" si="2"/>
        <v/>
      </c>
      <c r="V41" s="52" t="str">
        <f t="shared" si="3"/>
        <v/>
      </c>
      <c r="W41" s="118"/>
    </row>
  </sheetData>
  <mergeCells count="1">
    <mergeCell ref="A2:E2"/>
  </mergeCells>
  <dataValidations count="1">
    <dataValidation type="list" errorStyle="warning" allowBlank="1" showDropDown="1" showInputMessage="1" showErrorMessage="1" errorTitle="Du har nokk tastet feil" error="Dette var feil Ivar" promptTitle="Info" prompt="Kun &quot;m.s&quot; , &quot;u.s&quot; eller &quot;k.f&quot; kan benyttes" sqref="P5:P41">
      <formula1>$L$3:$N$3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1"/>
  <sheetViews>
    <sheetView workbookViewId="0">
      <selection sqref="A1:XFD1048576"/>
    </sheetView>
  </sheetViews>
  <sheetFormatPr baseColWidth="10" defaultColWidth="11.42578125" defaultRowHeight="15" x14ac:dyDescent="0.25"/>
  <cols>
    <col min="1" max="1" width="12.140625" style="6" customWidth="1"/>
    <col min="2" max="2" width="13.7109375" style="119" customWidth="1"/>
    <col min="3" max="3" width="25.85546875" style="6" customWidth="1"/>
    <col min="4" max="4" width="11.5703125" style="120" bestFit="1" customWidth="1"/>
    <col min="5" max="5" width="21.85546875" style="6" bestFit="1" customWidth="1"/>
    <col min="6" max="6" width="14" style="6" bestFit="1" customWidth="1"/>
    <col min="7" max="7" width="9.5703125" style="119" customWidth="1"/>
    <col min="8" max="8" width="9.42578125" style="119" bestFit="1" customWidth="1"/>
    <col min="9" max="9" width="10.140625" style="119" customWidth="1"/>
    <col min="10" max="10" width="10.7109375" style="119" customWidth="1"/>
    <col min="11" max="11" width="9.7109375" style="119" customWidth="1"/>
    <col min="12" max="12" width="5.85546875" style="6" customWidth="1"/>
    <col min="13" max="13" width="8.5703125" style="6" hidden="1" customWidth="1"/>
    <col min="14" max="14" width="6.7109375" style="6" hidden="1" customWidth="1"/>
    <col min="15" max="15" width="7.7109375" style="6" hidden="1" customWidth="1"/>
    <col min="16" max="16" width="6.85546875" style="6" hidden="1" customWidth="1"/>
    <col min="17" max="17" width="17" style="6" bestFit="1" customWidth="1"/>
    <col min="18" max="18" width="10.85546875" style="6" bestFit="1" customWidth="1"/>
    <col min="19" max="19" width="18.28515625" style="6" bestFit="1" customWidth="1"/>
    <col min="20" max="20" width="14.42578125" style="6" bestFit="1" customWidth="1"/>
    <col min="21" max="21" width="12.28515625" style="6" bestFit="1" customWidth="1"/>
    <col min="22" max="22" width="12.140625" style="6" bestFit="1" customWidth="1"/>
    <col min="23" max="23" width="13.5703125" style="121" customWidth="1"/>
    <col min="24" max="24" width="7.42578125" style="6" hidden="1" customWidth="1"/>
    <col min="25" max="16384" width="11.42578125" style="6"/>
  </cols>
  <sheetData>
    <row r="1" spans="1:24" ht="22.5" customHeight="1" thickBot="1" x14ac:dyDescent="0.3">
      <c r="A1" s="1" t="s">
        <v>121</v>
      </c>
      <c r="B1" s="2"/>
      <c r="C1" s="2"/>
      <c r="D1" s="3"/>
      <c r="E1" s="2"/>
      <c r="F1" s="2"/>
      <c r="G1" s="4"/>
      <c r="H1" s="4"/>
      <c r="I1" s="4"/>
      <c r="J1" s="4"/>
      <c r="K1" s="4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4"/>
      <c r="X1" s="5"/>
    </row>
    <row r="2" spans="1:24" ht="31.5" customHeight="1" thickBot="1" x14ac:dyDescent="0.3">
      <c r="A2" s="129" t="s">
        <v>144</v>
      </c>
      <c r="B2" s="130"/>
      <c r="C2" s="130"/>
      <c r="D2" s="130"/>
      <c r="E2" s="131"/>
      <c r="F2" s="7" t="s">
        <v>0</v>
      </c>
      <c r="G2" s="8">
        <v>4</v>
      </c>
      <c r="H2" s="8"/>
      <c r="I2" s="9" t="s">
        <v>1</v>
      </c>
      <c r="J2" s="122">
        <v>42535</v>
      </c>
      <c r="K2" s="8"/>
      <c r="L2" s="10"/>
      <c r="N2" s="7"/>
      <c r="O2" s="7"/>
      <c r="P2" s="7"/>
      <c r="Q2" s="7"/>
      <c r="R2" s="11"/>
      <c r="S2" s="12" t="s">
        <v>124</v>
      </c>
      <c r="T2" s="13"/>
      <c r="U2" s="14"/>
      <c r="V2" s="14"/>
      <c r="W2" s="15"/>
      <c r="X2" s="16"/>
    </row>
    <row r="3" spans="1:24" s="27" customFormat="1" ht="57.75" customHeight="1" thickBot="1" x14ac:dyDescent="0.3">
      <c r="A3" s="17" t="s">
        <v>3</v>
      </c>
      <c r="B3" s="18" t="s">
        <v>4</v>
      </c>
      <c r="C3" s="19" t="s">
        <v>5</v>
      </c>
      <c r="D3" s="20" t="s">
        <v>6</v>
      </c>
      <c r="E3" s="19" t="s">
        <v>7</v>
      </c>
      <c r="F3" s="19" t="s">
        <v>8</v>
      </c>
      <c r="G3" s="21" t="s">
        <v>9</v>
      </c>
      <c r="H3" s="21" t="s">
        <v>10</v>
      </c>
      <c r="I3" s="21" t="s">
        <v>11</v>
      </c>
      <c r="J3" s="21" t="s">
        <v>12</v>
      </c>
      <c r="K3" s="22" t="s">
        <v>13</v>
      </c>
      <c r="L3" s="19" t="s">
        <v>14</v>
      </c>
      <c r="M3" s="19" t="s">
        <v>15</v>
      </c>
      <c r="N3" s="19" t="s">
        <v>16</v>
      </c>
      <c r="O3" s="18" t="s">
        <v>17</v>
      </c>
      <c r="P3" s="18" t="s">
        <v>18</v>
      </c>
      <c r="Q3" s="23" t="s">
        <v>19</v>
      </c>
      <c r="R3" s="19" t="s">
        <v>20</v>
      </c>
      <c r="S3" s="19" t="s">
        <v>21</v>
      </c>
      <c r="T3" s="24" t="s">
        <v>22</v>
      </c>
      <c r="U3" s="24" t="s">
        <v>23</v>
      </c>
      <c r="V3" s="24" t="s">
        <v>24</v>
      </c>
      <c r="W3" s="25" t="s">
        <v>25</v>
      </c>
      <c r="X3" s="26"/>
    </row>
    <row r="4" spans="1:24" ht="16.5" thickBot="1" x14ac:dyDescent="0.3">
      <c r="A4" s="28" t="s">
        <v>26</v>
      </c>
      <c r="B4" s="29"/>
      <c r="C4" s="29"/>
      <c r="D4" s="30"/>
      <c r="E4" s="31"/>
      <c r="F4" s="31"/>
      <c r="G4" s="32"/>
      <c r="H4" s="32"/>
      <c r="I4" s="32"/>
      <c r="J4" s="32"/>
      <c r="K4" s="32"/>
      <c r="L4" s="31"/>
      <c r="M4" s="31"/>
      <c r="N4" s="31"/>
      <c r="O4" s="31"/>
      <c r="P4" s="31"/>
      <c r="Q4" s="33" t="s">
        <v>27</v>
      </c>
      <c r="R4" s="34">
        <v>0.75</v>
      </c>
      <c r="S4" s="31"/>
      <c r="T4" s="31"/>
      <c r="U4" s="31"/>
      <c r="V4" s="31"/>
      <c r="W4" s="32"/>
      <c r="X4" s="35"/>
    </row>
    <row r="5" spans="1:24" ht="24" customHeight="1" x14ac:dyDescent="0.25">
      <c r="A5" s="36"/>
      <c r="B5" s="36">
        <v>5277</v>
      </c>
      <c r="C5" s="37" t="s">
        <v>28</v>
      </c>
      <c r="D5" s="38">
        <v>91697838</v>
      </c>
      <c r="E5" s="39" t="s">
        <v>29</v>
      </c>
      <c r="F5" s="39" t="s">
        <v>30</v>
      </c>
      <c r="G5" s="40">
        <v>0.84599999999999997</v>
      </c>
      <c r="H5" s="41">
        <v>0.81699999999999995</v>
      </c>
      <c r="I5" s="42">
        <f>+O5/1.27</f>
        <v>-1.5748031496062992E-2</v>
      </c>
      <c r="J5" s="42">
        <f>+P5/1.27</f>
        <v>-2.3622047244094488E-2</v>
      </c>
      <c r="K5" s="43">
        <f t="shared" ref="K5:K24" si="0">+G5*1.27</f>
        <v>1.0744199999999999</v>
      </c>
      <c r="L5" s="44">
        <v>1.0900000000000001</v>
      </c>
      <c r="M5" s="44">
        <v>1.06</v>
      </c>
      <c r="N5" s="44">
        <v>1.05</v>
      </c>
      <c r="O5" s="45">
        <v>-0.02</v>
      </c>
      <c r="P5" s="46">
        <v>-0.03</v>
      </c>
      <c r="Q5" s="47"/>
      <c r="R5" s="48"/>
      <c r="S5" s="49"/>
      <c r="T5" s="50" t="str">
        <f t="shared" ref="T5:T41" si="1">IF(S5="","",S5-R5)</f>
        <v/>
      </c>
      <c r="U5" s="51" t="str">
        <f t="shared" ref="U5:U41" si="2">IF(S5="","",SUM((HOUR(T5)*3600))+(MINUTE(T5)*60)+(SECOND(T5)))</f>
        <v/>
      </c>
      <c r="V5" s="52" t="str">
        <f t="shared" ref="V5:V41" si="3">IF(Q5="","",U5*Q5)</f>
        <v/>
      </c>
      <c r="W5" s="53" t="str">
        <f t="shared" ref="W5:W39" si="4">IF(V5="","",RANK(V5,V:V,1))</f>
        <v/>
      </c>
    </row>
    <row r="6" spans="1:24" ht="24" customHeight="1" x14ac:dyDescent="0.25">
      <c r="A6" s="36"/>
      <c r="B6" s="36">
        <v>72</v>
      </c>
      <c r="C6" s="39" t="s">
        <v>31</v>
      </c>
      <c r="D6" s="54">
        <v>40410236</v>
      </c>
      <c r="E6" s="39" t="s">
        <v>32</v>
      </c>
      <c r="F6" s="39" t="s">
        <v>33</v>
      </c>
      <c r="G6" s="55">
        <v>0.86</v>
      </c>
      <c r="H6" s="41">
        <v>0.82499999999999996</v>
      </c>
      <c r="I6" s="42">
        <f t="shared" ref="I6:J27" si="5">+O6/1.27</f>
        <v>-1.5748031496062992E-2</v>
      </c>
      <c r="J6" s="42">
        <f t="shared" si="5"/>
        <v>-2.3622047244094488E-2</v>
      </c>
      <c r="K6" s="43">
        <f t="shared" si="0"/>
        <v>1.0922000000000001</v>
      </c>
      <c r="L6" s="44">
        <v>1.1200000000000001</v>
      </c>
      <c r="M6" s="44">
        <v>1.0900000000000001</v>
      </c>
      <c r="N6" s="44">
        <v>1.0900000000000001</v>
      </c>
      <c r="O6" s="45">
        <v>-0.02</v>
      </c>
      <c r="P6" s="46">
        <v>-0.03</v>
      </c>
      <c r="Q6" s="56"/>
      <c r="R6" s="57"/>
      <c r="S6" s="49"/>
      <c r="T6" s="50" t="str">
        <f t="shared" si="1"/>
        <v/>
      </c>
      <c r="U6" s="51" t="str">
        <f t="shared" si="2"/>
        <v/>
      </c>
      <c r="V6" s="52" t="str">
        <f t="shared" si="3"/>
        <v/>
      </c>
      <c r="W6" s="53" t="str">
        <f t="shared" si="4"/>
        <v/>
      </c>
    </row>
    <row r="7" spans="1:24" ht="24" customHeight="1" x14ac:dyDescent="0.25">
      <c r="A7" s="36"/>
      <c r="B7" s="36">
        <v>14761</v>
      </c>
      <c r="C7" s="37" t="s">
        <v>34</v>
      </c>
      <c r="D7" s="58" t="s">
        <v>35</v>
      </c>
      <c r="E7" s="39" t="s">
        <v>36</v>
      </c>
      <c r="F7" s="39" t="s">
        <v>37</v>
      </c>
      <c r="G7" s="40">
        <v>0.89200000000000002</v>
      </c>
      <c r="H7" s="40">
        <v>0.89200000000000002</v>
      </c>
      <c r="I7" s="42">
        <f t="shared" si="5"/>
        <v>-1.5748031496062992E-2</v>
      </c>
      <c r="J7" s="42">
        <f t="shared" si="5"/>
        <v>-2.3622047244094488E-2</v>
      </c>
      <c r="K7" s="43">
        <f t="shared" si="0"/>
        <v>1.1328400000000001</v>
      </c>
      <c r="L7" s="44">
        <v>1.2</v>
      </c>
      <c r="M7" s="44">
        <v>1.17</v>
      </c>
      <c r="N7" s="44">
        <v>1.1599999999999999</v>
      </c>
      <c r="O7" s="45">
        <v>-0.02</v>
      </c>
      <c r="P7" s="46">
        <v>-0.03</v>
      </c>
      <c r="Q7" s="56"/>
      <c r="R7" s="57"/>
      <c r="S7" s="57"/>
      <c r="T7" s="50" t="str">
        <f t="shared" si="1"/>
        <v/>
      </c>
      <c r="U7" s="51" t="str">
        <f t="shared" si="2"/>
        <v/>
      </c>
      <c r="V7" s="52" t="str">
        <f t="shared" si="3"/>
        <v/>
      </c>
      <c r="W7" s="53" t="str">
        <f t="shared" si="4"/>
        <v/>
      </c>
    </row>
    <row r="8" spans="1:24" ht="24" customHeight="1" x14ac:dyDescent="0.25">
      <c r="A8" s="36"/>
      <c r="B8" s="36">
        <v>48</v>
      </c>
      <c r="C8" s="37" t="s">
        <v>38</v>
      </c>
      <c r="D8" s="38">
        <v>45463739</v>
      </c>
      <c r="E8" s="39" t="s">
        <v>39</v>
      </c>
      <c r="F8" s="39" t="s">
        <v>40</v>
      </c>
      <c r="G8" s="59">
        <f t="shared" ref="G8:H12" si="6">+L8/1.27</f>
        <v>0.89763779527559051</v>
      </c>
      <c r="H8" s="60">
        <f t="shared" si="6"/>
        <v>0.87401574803149618</v>
      </c>
      <c r="I8" s="61">
        <v>0</v>
      </c>
      <c r="J8" s="42">
        <f t="shared" si="5"/>
        <v>-2.3622047244094488E-2</v>
      </c>
      <c r="K8" s="43">
        <f t="shared" si="0"/>
        <v>1.1399999999999999</v>
      </c>
      <c r="L8" s="44">
        <v>1.1399999999999999</v>
      </c>
      <c r="M8" s="44">
        <v>1.1100000000000001</v>
      </c>
      <c r="N8" s="44">
        <v>1.1100000000000001</v>
      </c>
      <c r="O8" s="62"/>
      <c r="P8" s="46">
        <v>-0.03</v>
      </c>
      <c r="Q8" s="56">
        <v>0.89759999999999995</v>
      </c>
      <c r="R8" s="57">
        <v>0.75</v>
      </c>
      <c r="S8" s="57">
        <v>0.80753472222222233</v>
      </c>
      <c r="T8" s="50">
        <f>IF(S8="","",S8-R8)</f>
        <v>5.7534722222222334E-2</v>
      </c>
      <c r="U8" s="51">
        <f>IF(S8="","",SUM((HOUR(T8)*3600))+(MINUTE(T8)*60)+(SECOND(T8)))</f>
        <v>4971</v>
      </c>
      <c r="V8" s="52">
        <f>IF(Q8="","",U8*Q8)</f>
        <v>4461.9695999999994</v>
      </c>
      <c r="W8" s="53">
        <f t="shared" si="4"/>
        <v>4</v>
      </c>
    </row>
    <row r="9" spans="1:24" ht="24" customHeight="1" x14ac:dyDescent="0.25">
      <c r="A9" s="36"/>
      <c r="B9" s="36">
        <v>145</v>
      </c>
      <c r="C9" s="37" t="s">
        <v>41</v>
      </c>
      <c r="D9" s="54">
        <v>93212610</v>
      </c>
      <c r="E9" s="39" t="s">
        <v>39</v>
      </c>
      <c r="F9" s="39" t="s">
        <v>42</v>
      </c>
      <c r="G9" s="59">
        <f t="shared" si="6"/>
        <v>0.89763779527559051</v>
      </c>
      <c r="H9" s="60">
        <f t="shared" si="6"/>
        <v>0.87401574803149618</v>
      </c>
      <c r="I9" s="61">
        <v>0</v>
      </c>
      <c r="J9" s="42">
        <f t="shared" si="5"/>
        <v>-2.3622047244094488E-2</v>
      </c>
      <c r="K9" s="43">
        <f t="shared" si="0"/>
        <v>1.1399999999999999</v>
      </c>
      <c r="L9" s="44">
        <v>1.1399999999999999</v>
      </c>
      <c r="M9" s="44">
        <v>1.1100000000000001</v>
      </c>
      <c r="N9" s="44">
        <v>1.1100000000000001</v>
      </c>
      <c r="O9" s="62"/>
      <c r="P9" s="46">
        <v>-0.03</v>
      </c>
      <c r="Q9" s="56"/>
      <c r="R9" s="57"/>
      <c r="S9" s="49"/>
      <c r="T9" s="50" t="str">
        <f t="shared" si="1"/>
        <v/>
      </c>
      <c r="U9" s="51" t="str">
        <f t="shared" si="2"/>
        <v/>
      </c>
      <c r="V9" s="52" t="str">
        <f t="shared" si="3"/>
        <v/>
      </c>
      <c r="W9" s="53" t="str">
        <f t="shared" si="4"/>
        <v/>
      </c>
    </row>
    <row r="10" spans="1:24" ht="24" customHeight="1" x14ac:dyDescent="0.25">
      <c r="A10" s="36"/>
      <c r="B10" s="36">
        <v>5559</v>
      </c>
      <c r="C10" s="37" t="s">
        <v>43</v>
      </c>
      <c r="D10" s="54">
        <v>91387361</v>
      </c>
      <c r="E10" s="39" t="s">
        <v>44</v>
      </c>
      <c r="F10" s="39" t="s">
        <v>45</v>
      </c>
      <c r="G10" s="55">
        <v>0.90300000000000002</v>
      </c>
      <c r="H10" s="41">
        <v>0.86699999999999999</v>
      </c>
      <c r="I10" s="42">
        <f t="shared" si="5"/>
        <v>-1.5748031496062992E-2</v>
      </c>
      <c r="J10" s="42">
        <f t="shared" si="5"/>
        <v>-2.3622047244094488E-2</v>
      </c>
      <c r="K10" s="43">
        <f t="shared" si="0"/>
        <v>1.1468100000000001</v>
      </c>
      <c r="L10" s="44">
        <v>1.1399999999999999</v>
      </c>
      <c r="M10" s="44">
        <v>1.1100000000000001</v>
      </c>
      <c r="N10" s="44">
        <v>1.1100000000000001</v>
      </c>
      <c r="O10" s="45">
        <v>-0.02</v>
      </c>
      <c r="P10" s="46">
        <v>-0.03</v>
      </c>
      <c r="Q10" s="56"/>
      <c r="R10" s="57"/>
      <c r="S10" s="49"/>
      <c r="T10" s="50" t="str">
        <f t="shared" si="1"/>
        <v/>
      </c>
      <c r="U10" s="51" t="str">
        <f t="shared" si="2"/>
        <v/>
      </c>
      <c r="V10" s="52" t="str">
        <f t="shared" si="3"/>
        <v/>
      </c>
      <c r="W10" s="53" t="str">
        <f t="shared" si="4"/>
        <v/>
      </c>
    </row>
    <row r="11" spans="1:24" ht="24" customHeight="1" x14ac:dyDescent="0.25">
      <c r="A11" s="36"/>
      <c r="B11" s="63">
        <v>7782</v>
      </c>
      <c r="C11" s="64" t="s">
        <v>46</v>
      </c>
      <c r="D11" s="65" t="s">
        <v>47</v>
      </c>
      <c r="E11" s="64" t="s">
        <v>48</v>
      </c>
      <c r="F11" s="64" t="s">
        <v>49</v>
      </c>
      <c r="G11" s="80">
        <v>0.88070000000000004</v>
      </c>
      <c r="H11" s="41">
        <v>0.85470000000000002</v>
      </c>
      <c r="I11" s="42">
        <f t="shared" si="5"/>
        <v>-1.5748031496062992E-2</v>
      </c>
      <c r="J11" s="42">
        <f t="shared" si="5"/>
        <v>-2.3622047244094488E-2</v>
      </c>
      <c r="K11" s="66">
        <f t="shared" si="0"/>
        <v>1.1184890000000001</v>
      </c>
      <c r="L11" s="44">
        <v>1.1499999999999999</v>
      </c>
      <c r="M11" s="44">
        <v>1.1200000000000001</v>
      </c>
      <c r="N11" s="44">
        <v>1.1100000000000001</v>
      </c>
      <c r="O11" s="45">
        <v>-0.02</v>
      </c>
      <c r="P11" s="46">
        <v>-0.03</v>
      </c>
      <c r="Q11" s="56"/>
      <c r="R11" s="48"/>
      <c r="S11" s="67"/>
      <c r="T11" s="50" t="str">
        <f t="shared" si="1"/>
        <v/>
      </c>
      <c r="U11" s="51" t="str">
        <f t="shared" si="2"/>
        <v/>
      </c>
      <c r="V11" s="52" t="str">
        <f t="shared" si="3"/>
        <v/>
      </c>
      <c r="W11" s="53" t="str">
        <f t="shared" si="4"/>
        <v/>
      </c>
    </row>
    <row r="12" spans="1:24" ht="24" customHeight="1" x14ac:dyDescent="0.25">
      <c r="A12" s="36"/>
      <c r="B12" s="36">
        <v>6525</v>
      </c>
      <c r="C12" s="37" t="s">
        <v>50</v>
      </c>
      <c r="D12" s="68" t="s">
        <v>51</v>
      </c>
      <c r="E12" s="39" t="s">
        <v>52</v>
      </c>
      <c r="F12" s="39" t="s">
        <v>53</v>
      </c>
      <c r="G12" s="60">
        <f t="shared" si="6"/>
        <v>0.91338582677165348</v>
      </c>
      <c r="H12" s="60">
        <f t="shared" si="6"/>
        <v>0.88976377952755892</v>
      </c>
      <c r="I12" s="42">
        <f t="shared" si="5"/>
        <v>-1.5748031496062992E-2</v>
      </c>
      <c r="J12" s="42">
        <f t="shared" si="5"/>
        <v>-2.3622047244094488E-2</v>
      </c>
      <c r="K12" s="66">
        <f t="shared" si="0"/>
        <v>1.1599999999999999</v>
      </c>
      <c r="L12" s="44">
        <v>1.1599999999999999</v>
      </c>
      <c r="M12" s="44">
        <v>1.1299999999999999</v>
      </c>
      <c r="N12" s="44">
        <v>1.1200000000000001</v>
      </c>
      <c r="O12" s="45">
        <v>-0.02</v>
      </c>
      <c r="P12" s="46">
        <v>-0.03</v>
      </c>
      <c r="Q12" s="56"/>
      <c r="R12" s="48"/>
      <c r="S12" s="67"/>
      <c r="T12" s="50" t="str">
        <f t="shared" si="1"/>
        <v/>
      </c>
      <c r="U12" s="51" t="str">
        <f t="shared" si="2"/>
        <v/>
      </c>
      <c r="V12" s="52" t="str">
        <f t="shared" si="3"/>
        <v/>
      </c>
      <c r="W12" s="53" t="str">
        <f t="shared" si="4"/>
        <v/>
      </c>
    </row>
    <row r="13" spans="1:24" ht="24" customHeight="1" x14ac:dyDescent="0.25">
      <c r="A13" s="36"/>
      <c r="B13" s="36">
        <v>9549</v>
      </c>
      <c r="C13" s="37" t="s">
        <v>54</v>
      </c>
      <c r="D13" s="69">
        <v>92824382</v>
      </c>
      <c r="E13" s="39" t="s">
        <v>55</v>
      </c>
      <c r="F13" s="39"/>
      <c r="G13" s="55">
        <v>0.88700000000000001</v>
      </c>
      <c r="H13" s="41">
        <v>0.86799999999999999</v>
      </c>
      <c r="I13" s="42">
        <f t="shared" si="5"/>
        <v>-1.5748031496062992E-2</v>
      </c>
      <c r="J13" s="42">
        <f t="shared" si="5"/>
        <v>-2.3622047244094488E-2</v>
      </c>
      <c r="K13" s="66">
        <f t="shared" si="0"/>
        <v>1.12649</v>
      </c>
      <c r="L13" s="44">
        <v>1.1599999999999999</v>
      </c>
      <c r="M13" s="44">
        <v>1.1299999999999999</v>
      </c>
      <c r="N13" s="44">
        <v>1.1200000000000001</v>
      </c>
      <c r="O13" s="45">
        <v>-0.02</v>
      </c>
      <c r="P13" s="46">
        <v>-0.03</v>
      </c>
      <c r="Q13" s="56">
        <v>0.86799999999999999</v>
      </c>
      <c r="R13" s="48">
        <v>0.75</v>
      </c>
      <c r="S13" s="67">
        <v>0.81613425925925931</v>
      </c>
      <c r="T13" s="50">
        <f t="shared" si="1"/>
        <v>6.6134259259259309E-2</v>
      </c>
      <c r="U13" s="51">
        <f t="shared" si="2"/>
        <v>5714</v>
      </c>
      <c r="V13" s="52">
        <f t="shared" si="3"/>
        <v>4959.7520000000004</v>
      </c>
      <c r="W13" s="53">
        <f t="shared" si="4"/>
        <v>7</v>
      </c>
    </row>
    <row r="14" spans="1:24" ht="24" customHeight="1" x14ac:dyDescent="0.25">
      <c r="A14" s="36"/>
      <c r="B14" s="36">
        <v>5656</v>
      </c>
      <c r="C14" s="37" t="s">
        <v>56</v>
      </c>
      <c r="D14" s="38">
        <v>93215645</v>
      </c>
      <c r="E14" s="39" t="s">
        <v>57</v>
      </c>
      <c r="F14" s="39" t="s">
        <v>58</v>
      </c>
      <c r="G14" s="123">
        <v>0.90600000000000003</v>
      </c>
      <c r="H14" s="41">
        <v>0.87170000000000003</v>
      </c>
      <c r="I14" s="42">
        <f t="shared" si="5"/>
        <v>-1.5748031496062992E-2</v>
      </c>
      <c r="J14" s="42">
        <f t="shared" si="5"/>
        <v>-2.3622047244094488E-2</v>
      </c>
      <c r="K14" s="66">
        <f t="shared" si="0"/>
        <v>1.15062</v>
      </c>
      <c r="L14" s="44">
        <v>1.1599999999999999</v>
      </c>
      <c r="M14" s="44">
        <v>1.1299999999999999</v>
      </c>
      <c r="N14" s="44">
        <v>1.1200000000000001</v>
      </c>
      <c r="O14" s="45">
        <v>-0.02</v>
      </c>
      <c r="P14" s="46">
        <v>-0.03</v>
      </c>
      <c r="Q14" s="56">
        <f>0.906-0.016</f>
        <v>0.89</v>
      </c>
      <c r="R14" s="48">
        <v>0.75</v>
      </c>
      <c r="S14" s="67">
        <v>0.80096064814814805</v>
      </c>
      <c r="T14" s="50">
        <f t="shared" si="1"/>
        <v>5.0960648148148047E-2</v>
      </c>
      <c r="U14" s="51">
        <f t="shared" si="2"/>
        <v>4403</v>
      </c>
      <c r="V14" s="52">
        <f t="shared" si="3"/>
        <v>3918.67</v>
      </c>
      <c r="W14" s="53">
        <f t="shared" si="4"/>
        <v>1</v>
      </c>
    </row>
    <row r="15" spans="1:24" ht="24" customHeight="1" x14ac:dyDescent="0.25">
      <c r="A15" s="36"/>
      <c r="B15" s="36">
        <v>6693</v>
      </c>
      <c r="C15" s="37" t="s">
        <v>59</v>
      </c>
      <c r="D15" s="38" t="s">
        <v>60</v>
      </c>
      <c r="E15" s="39" t="s">
        <v>57</v>
      </c>
      <c r="F15" s="39" t="s">
        <v>61</v>
      </c>
      <c r="G15" s="70">
        <v>0.90600000000000003</v>
      </c>
      <c r="H15" s="41">
        <v>0.87170000000000003</v>
      </c>
      <c r="I15" s="42">
        <f t="shared" si="5"/>
        <v>-1.5748031496062992E-2</v>
      </c>
      <c r="J15" s="42">
        <f t="shared" si="5"/>
        <v>-2.3622047244094488E-2</v>
      </c>
      <c r="K15" s="66">
        <f t="shared" si="0"/>
        <v>1.15062</v>
      </c>
      <c r="L15" s="44">
        <v>1.1599999999999999</v>
      </c>
      <c r="M15" s="44">
        <v>1.1299999999999999</v>
      </c>
      <c r="N15" s="44">
        <v>1.1200000000000001</v>
      </c>
      <c r="O15" s="45">
        <v>-0.02</v>
      </c>
      <c r="P15" s="46">
        <v>-0.03</v>
      </c>
      <c r="Q15" s="56">
        <v>0.90600000000000003</v>
      </c>
      <c r="R15" s="48">
        <v>0.75</v>
      </c>
      <c r="S15" s="67">
        <v>0.8046875</v>
      </c>
      <c r="T15" s="50">
        <f t="shared" si="1"/>
        <v>5.46875E-2</v>
      </c>
      <c r="U15" s="51">
        <f t="shared" si="2"/>
        <v>4725</v>
      </c>
      <c r="V15" s="52">
        <f t="shared" si="3"/>
        <v>4280.8500000000004</v>
      </c>
      <c r="W15" s="53">
        <f t="shared" si="4"/>
        <v>3</v>
      </c>
    </row>
    <row r="16" spans="1:24" ht="24" customHeight="1" x14ac:dyDescent="0.25">
      <c r="A16" s="36"/>
      <c r="B16" s="63">
        <v>13910</v>
      </c>
      <c r="C16" s="37" t="s">
        <v>62</v>
      </c>
      <c r="D16" s="58">
        <v>90936888</v>
      </c>
      <c r="E16" s="39" t="s">
        <v>63</v>
      </c>
      <c r="F16" s="39" t="s">
        <v>64</v>
      </c>
      <c r="G16" s="71">
        <v>0.89800000000000002</v>
      </c>
      <c r="H16" s="80">
        <v>0.85599999999999998</v>
      </c>
      <c r="I16" s="42">
        <f t="shared" si="5"/>
        <v>-1.5748031496062992E-2</v>
      </c>
      <c r="J16" s="42">
        <f t="shared" si="5"/>
        <v>-2.3622047244094488E-2</v>
      </c>
      <c r="K16" s="66">
        <f t="shared" si="0"/>
        <v>1.14046</v>
      </c>
      <c r="L16" s="44">
        <v>1.17</v>
      </c>
      <c r="M16" s="44">
        <v>1.1399999999999999</v>
      </c>
      <c r="N16" s="44">
        <v>1.1299999999999999</v>
      </c>
      <c r="O16" s="45">
        <v>-0.02</v>
      </c>
      <c r="P16" s="46">
        <v>-0.03</v>
      </c>
      <c r="Q16" s="56"/>
      <c r="R16" s="48"/>
      <c r="S16" s="127"/>
      <c r="T16" s="50" t="str">
        <f t="shared" si="1"/>
        <v/>
      </c>
      <c r="U16" s="51" t="str">
        <f t="shared" si="2"/>
        <v/>
      </c>
      <c r="V16" s="52" t="str">
        <f t="shared" si="3"/>
        <v/>
      </c>
      <c r="W16" s="53" t="s">
        <v>149</v>
      </c>
    </row>
    <row r="17" spans="1:24" ht="24" customHeight="1" x14ac:dyDescent="0.25">
      <c r="A17" s="36"/>
      <c r="B17" s="36">
        <v>10699</v>
      </c>
      <c r="C17" s="37" t="s">
        <v>65</v>
      </c>
      <c r="D17" s="73">
        <v>91747027</v>
      </c>
      <c r="E17" s="74" t="s">
        <v>66</v>
      </c>
      <c r="F17" s="39" t="s">
        <v>67</v>
      </c>
      <c r="G17" s="41">
        <v>0.93700000000000006</v>
      </c>
      <c r="H17" s="41">
        <v>0.89900000000000002</v>
      </c>
      <c r="I17" s="42">
        <f t="shared" si="5"/>
        <v>-1.5748031496062992E-2</v>
      </c>
      <c r="J17" s="42">
        <f t="shared" si="5"/>
        <v>-2.3622047244094488E-2</v>
      </c>
      <c r="K17" s="66">
        <f t="shared" si="0"/>
        <v>1.1899900000000001</v>
      </c>
      <c r="L17" s="44">
        <v>1.17</v>
      </c>
      <c r="M17" s="44">
        <v>1.1399999999999999</v>
      </c>
      <c r="N17" s="44">
        <v>1.1299999999999999</v>
      </c>
      <c r="O17" s="45">
        <v>-0.02</v>
      </c>
      <c r="P17" s="46">
        <v>-0.03</v>
      </c>
      <c r="Q17" s="56">
        <v>0.97</v>
      </c>
      <c r="R17" s="48">
        <v>0.75</v>
      </c>
      <c r="S17" s="127">
        <v>0.81499999999999995</v>
      </c>
      <c r="T17" s="50">
        <f t="shared" si="1"/>
        <v>6.4999999999999947E-2</v>
      </c>
      <c r="U17" s="51">
        <f t="shared" si="2"/>
        <v>5616</v>
      </c>
      <c r="V17" s="52">
        <f t="shared" si="3"/>
        <v>5447.5199999999995</v>
      </c>
      <c r="W17" s="53">
        <f t="shared" si="4"/>
        <v>8</v>
      </c>
    </row>
    <row r="18" spans="1:24" ht="24" customHeight="1" x14ac:dyDescent="0.25">
      <c r="A18" s="36"/>
      <c r="B18" s="36">
        <v>8981</v>
      </c>
      <c r="C18" s="37" t="s">
        <v>68</v>
      </c>
      <c r="D18" s="38">
        <v>98252811</v>
      </c>
      <c r="E18" s="39" t="s">
        <v>69</v>
      </c>
      <c r="F18" s="39" t="s">
        <v>70</v>
      </c>
      <c r="G18" s="40">
        <v>0.90749999999999997</v>
      </c>
      <c r="H18" s="41">
        <v>0.87260000000000004</v>
      </c>
      <c r="I18" s="42">
        <f t="shared" si="5"/>
        <v>-1.5748031496062992E-2</v>
      </c>
      <c r="J18" s="42">
        <f t="shared" si="5"/>
        <v>-2.3622047244094488E-2</v>
      </c>
      <c r="K18" s="66">
        <f t="shared" si="0"/>
        <v>1.152525</v>
      </c>
      <c r="L18" s="44">
        <v>1.19</v>
      </c>
      <c r="M18" s="44">
        <v>1.1599999999999999</v>
      </c>
      <c r="N18" s="44">
        <v>1.1499999999999999</v>
      </c>
      <c r="O18" s="45">
        <v>-0.02</v>
      </c>
      <c r="P18" s="46">
        <v>-0.03</v>
      </c>
      <c r="Q18" s="128">
        <f>+G18+I18</f>
        <v>0.89175196850393701</v>
      </c>
      <c r="R18" s="48">
        <v>0.75</v>
      </c>
      <c r="S18" s="67">
        <v>0.8084837962962963</v>
      </c>
      <c r="T18" s="50">
        <f t="shared" si="1"/>
        <v>5.8483796296296298E-2</v>
      </c>
      <c r="U18" s="51">
        <f t="shared" si="2"/>
        <v>5053</v>
      </c>
      <c r="V18" s="52">
        <f t="shared" si="3"/>
        <v>4506.0226968503939</v>
      </c>
      <c r="W18" s="53">
        <f t="shared" si="4"/>
        <v>5</v>
      </c>
    </row>
    <row r="19" spans="1:24" ht="24" customHeight="1" x14ac:dyDescent="0.25">
      <c r="A19" s="36"/>
      <c r="B19" s="36">
        <v>9801</v>
      </c>
      <c r="C19" s="37" t="s">
        <v>71</v>
      </c>
      <c r="D19" s="38">
        <v>91357059</v>
      </c>
      <c r="E19" s="75" t="s">
        <v>72</v>
      </c>
      <c r="F19" s="39" t="s">
        <v>73</v>
      </c>
      <c r="G19" s="70">
        <v>0.94599999999999995</v>
      </c>
      <c r="H19" s="41">
        <v>0.90400000000000003</v>
      </c>
      <c r="I19" s="42">
        <f t="shared" si="5"/>
        <v>-1.5748031496062992E-2</v>
      </c>
      <c r="J19" s="42">
        <f t="shared" si="5"/>
        <v>-2.3622047244094488E-2</v>
      </c>
      <c r="K19" s="66">
        <f t="shared" si="0"/>
        <v>1.2014199999999999</v>
      </c>
      <c r="L19" s="44">
        <v>1.23</v>
      </c>
      <c r="M19" s="44">
        <v>1.2</v>
      </c>
      <c r="N19" s="44">
        <v>1.19</v>
      </c>
      <c r="O19" s="45">
        <v>-0.02</v>
      </c>
      <c r="P19" s="46">
        <v>-0.03</v>
      </c>
      <c r="Q19" s="56">
        <f>+G19</f>
        <v>0.94599999999999995</v>
      </c>
      <c r="R19" s="48">
        <v>0.75</v>
      </c>
      <c r="S19" s="67">
        <v>0.80819444444444455</v>
      </c>
      <c r="T19" s="50">
        <f>IF(S19="","",S19-R19)</f>
        <v>5.8194444444444549E-2</v>
      </c>
      <c r="U19" s="51">
        <f>IF(S19="","",SUM((HOUR(T19)*3600))+(MINUTE(T19)*60)+(SECOND(T19)))</f>
        <v>5028</v>
      </c>
      <c r="V19" s="52">
        <f>IF(Q19="","",U19*Q19)</f>
        <v>4756.4879999999994</v>
      </c>
      <c r="W19" s="53">
        <f t="shared" si="4"/>
        <v>6</v>
      </c>
    </row>
    <row r="20" spans="1:24" ht="24" customHeight="1" x14ac:dyDescent="0.25">
      <c r="A20" s="36"/>
      <c r="B20" s="36"/>
      <c r="C20" s="37" t="s">
        <v>74</v>
      </c>
      <c r="D20" s="38" t="s">
        <v>75</v>
      </c>
      <c r="E20" s="75" t="s">
        <v>76</v>
      </c>
      <c r="F20" s="39"/>
      <c r="G20" s="70">
        <v>0.95499999999999996</v>
      </c>
      <c r="H20" s="41">
        <v>0.92200000000000004</v>
      </c>
      <c r="I20" s="42">
        <f t="shared" si="5"/>
        <v>-1.5748031496062992E-2</v>
      </c>
      <c r="J20" s="42">
        <f t="shared" si="5"/>
        <v>-2.3622047244094488E-2</v>
      </c>
      <c r="K20" s="66">
        <f t="shared" si="0"/>
        <v>1.21285</v>
      </c>
      <c r="L20" s="44">
        <v>1.23</v>
      </c>
      <c r="M20" s="44">
        <v>1.2</v>
      </c>
      <c r="N20" s="44">
        <v>1.19</v>
      </c>
      <c r="O20" s="45">
        <v>-0.02</v>
      </c>
      <c r="P20" s="46">
        <v>-0.03</v>
      </c>
      <c r="Q20" s="56"/>
      <c r="R20" s="48"/>
      <c r="S20" s="67"/>
      <c r="T20" s="50" t="str">
        <f>IF(S20="","",S20-R20)</f>
        <v/>
      </c>
      <c r="U20" s="51" t="str">
        <f>IF(S20="","",SUM((HOUR(T20)*3600))+(MINUTE(T20)*60)+(SECOND(T20)))</f>
        <v/>
      </c>
      <c r="V20" s="52" t="str">
        <f>IF(Q20="","",U20*Q20)</f>
        <v/>
      </c>
      <c r="W20" s="53" t="str">
        <f t="shared" si="4"/>
        <v/>
      </c>
    </row>
    <row r="21" spans="1:24" ht="24" customHeight="1" x14ac:dyDescent="0.25">
      <c r="A21" s="36"/>
      <c r="B21" s="36">
        <v>5274</v>
      </c>
      <c r="C21" s="37" t="s">
        <v>77</v>
      </c>
      <c r="D21" s="38" t="s">
        <v>78</v>
      </c>
      <c r="E21" s="75" t="s">
        <v>79</v>
      </c>
      <c r="F21" s="39"/>
      <c r="G21" s="42">
        <v>0.96909999999999996</v>
      </c>
      <c r="H21" s="42">
        <v>0.94489999999999996</v>
      </c>
      <c r="I21" s="42">
        <f t="shared" si="5"/>
        <v>-1.5748031496062992E-2</v>
      </c>
      <c r="J21" s="42">
        <f t="shared" si="5"/>
        <v>-2.3622047244094488E-2</v>
      </c>
      <c r="K21" s="66">
        <f t="shared" si="0"/>
        <v>1.2307569999999999</v>
      </c>
      <c r="L21" s="44">
        <v>1.23</v>
      </c>
      <c r="M21" s="44">
        <v>1.2</v>
      </c>
      <c r="N21" s="44">
        <v>1.19</v>
      </c>
      <c r="O21" s="45">
        <v>-0.02</v>
      </c>
      <c r="P21" s="46">
        <v>-0.03</v>
      </c>
      <c r="Q21" s="56"/>
      <c r="R21" s="48"/>
      <c r="S21" s="67"/>
      <c r="T21" s="50" t="str">
        <f>IF(S21="","",S21-R21)</f>
        <v/>
      </c>
      <c r="U21" s="51" t="str">
        <f>IF(S21="","",SUM((HOUR(T21)*3600))+(MINUTE(T21)*60)+(SECOND(T21)))</f>
        <v/>
      </c>
      <c r="V21" s="52" t="str">
        <f>IF(Q21="","",U21*Q21)</f>
        <v/>
      </c>
      <c r="W21" s="53" t="str">
        <f t="shared" si="4"/>
        <v/>
      </c>
    </row>
    <row r="22" spans="1:24" ht="24" customHeight="1" x14ac:dyDescent="0.25">
      <c r="A22" s="76"/>
      <c r="B22" s="76">
        <v>10421</v>
      </c>
      <c r="C22" s="77" t="s">
        <v>77</v>
      </c>
      <c r="D22" s="78" t="s">
        <v>78</v>
      </c>
      <c r="E22" s="79" t="s">
        <v>80</v>
      </c>
      <c r="F22" s="79" t="s">
        <v>81</v>
      </c>
      <c r="G22" s="80">
        <f>+L22/1.27</f>
        <v>1</v>
      </c>
      <c r="H22" s="80">
        <f>+M22/1.27</f>
        <v>0.97637795275590544</v>
      </c>
      <c r="I22" s="81">
        <f t="shared" si="5"/>
        <v>-1.5748031496062992E-2</v>
      </c>
      <c r="J22" s="81">
        <f t="shared" si="5"/>
        <v>-2.3622047244094488E-2</v>
      </c>
      <c r="K22" s="82">
        <f t="shared" si="0"/>
        <v>1.27</v>
      </c>
      <c r="L22" s="83">
        <v>1.27</v>
      </c>
      <c r="M22" s="44">
        <v>1.24</v>
      </c>
      <c r="N22" s="44">
        <v>1.23</v>
      </c>
      <c r="O22" s="45">
        <v>-0.02</v>
      </c>
      <c r="P22" s="46">
        <v>-0.03</v>
      </c>
      <c r="Q22" s="56"/>
      <c r="R22" s="48"/>
      <c r="S22" s="67"/>
      <c r="T22" s="50" t="str">
        <f t="shared" si="1"/>
        <v/>
      </c>
      <c r="U22" s="51" t="str">
        <f t="shared" si="2"/>
        <v/>
      </c>
      <c r="V22" s="52" t="str">
        <f t="shared" si="3"/>
        <v/>
      </c>
      <c r="W22" s="53" t="str">
        <f t="shared" si="4"/>
        <v/>
      </c>
    </row>
    <row r="23" spans="1:24" ht="24" customHeight="1" x14ac:dyDescent="0.25">
      <c r="A23" s="36"/>
      <c r="B23" s="63">
        <v>13705</v>
      </c>
      <c r="C23" s="64" t="s">
        <v>82</v>
      </c>
      <c r="D23" s="38">
        <v>90910135</v>
      </c>
      <c r="E23" s="64" t="s">
        <v>83</v>
      </c>
      <c r="F23" s="84" t="s">
        <v>84</v>
      </c>
      <c r="G23" s="85">
        <v>1.008</v>
      </c>
      <c r="H23" s="41">
        <v>0.95599999999999996</v>
      </c>
      <c r="I23" s="42">
        <f t="shared" si="5"/>
        <v>-1.5748031496062992E-2</v>
      </c>
      <c r="J23" s="42">
        <f t="shared" si="5"/>
        <v>-2.3622047244094488E-2</v>
      </c>
      <c r="K23" s="66">
        <f t="shared" si="0"/>
        <v>1.28016</v>
      </c>
      <c r="L23" s="86">
        <v>1.34</v>
      </c>
      <c r="M23" s="86">
        <v>1.31</v>
      </c>
      <c r="N23" s="86">
        <v>1.3</v>
      </c>
      <c r="O23" s="45">
        <v>-0.02</v>
      </c>
      <c r="P23" s="46">
        <v>-0.03</v>
      </c>
      <c r="Q23" s="56"/>
      <c r="R23" s="48"/>
      <c r="S23" s="67"/>
      <c r="T23" s="50" t="str">
        <f t="shared" si="1"/>
        <v/>
      </c>
      <c r="U23" s="51" t="str">
        <f t="shared" si="2"/>
        <v/>
      </c>
      <c r="V23" s="52" t="str">
        <f t="shared" si="3"/>
        <v/>
      </c>
      <c r="W23" s="53" t="str">
        <f t="shared" si="4"/>
        <v/>
      </c>
    </row>
    <row r="24" spans="1:24" ht="24" customHeight="1" x14ac:dyDescent="0.25">
      <c r="A24" s="87"/>
      <c r="B24" s="36">
        <v>15028</v>
      </c>
      <c r="C24" s="37" t="s">
        <v>85</v>
      </c>
      <c r="D24" s="38" t="s">
        <v>86</v>
      </c>
      <c r="E24" s="39" t="s">
        <v>83</v>
      </c>
      <c r="F24" s="39" t="s">
        <v>87</v>
      </c>
      <c r="G24" s="85">
        <v>1.022</v>
      </c>
      <c r="H24" s="41">
        <v>0.97519999999999996</v>
      </c>
      <c r="I24" s="42">
        <f t="shared" si="5"/>
        <v>-1.5748031496062992E-2</v>
      </c>
      <c r="J24" s="42">
        <f t="shared" si="5"/>
        <v>-2.3622047244094488E-2</v>
      </c>
      <c r="K24" s="66">
        <f t="shared" si="0"/>
        <v>1.2979400000000001</v>
      </c>
      <c r="L24" s="44">
        <v>1.36</v>
      </c>
      <c r="M24" s="44">
        <v>1.33</v>
      </c>
      <c r="N24" s="44">
        <v>1.32</v>
      </c>
      <c r="O24" s="45">
        <v>-0.02</v>
      </c>
      <c r="P24" s="46">
        <v>-0.03</v>
      </c>
      <c r="Q24" s="56">
        <f>+G24</f>
        <v>1.022</v>
      </c>
      <c r="R24" s="48">
        <v>0.75</v>
      </c>
      <c r="S24" s="67">
        <v>0.79696759259259264</v>
      </c>
      <c r="T24" s="50">
        <f t="shared" si="1"/>
        <v>4.6967592592592644E-2</v>
      </c>
      <c r="U24" s="51">
        <f t="shared" si="2"/>
        <v>4058</v>
      </c>
      <c r="V24" s="52">
        <f t="shared" si="3"/>
        <v>4147.2759999999998</v>
      </c>
      <c r="W24" s="53">
        <f t="shared" si="4"/>
        <v>2</v>
      </c>
    </row>
    <row r="25" spans="1:24" ht="11.25" customHeight="1" x14ac:dyDescent="0.25">
      <c r="A25" s="88"/>
      <c r="B25" s="88"/>
      <c r="C25" s="89"/>
      <c r="D25" s="90"/>
      <c r="E25" s="91"/>
      <c r="F25" s="91"/>
      <c r="G25" s="88"/>
      <c r="H25" s="92"/>
      <c r="I25" s="93"/>
      <c r="J25" s="93"/>
      <c r="K25" s="94"/>
      <c r="L25" s="95"/>
      <c r="M25" s="95"/>
      <c r="N25" s="95"/>
      <c r="O25" s="96"/>
      <c r="P25" s="97"/>
      <c r="Q25" s="98"/>
      <c r="R25" s="99"/>
      <c r="S25" s="100"/>
      <c r="T25" s="101"/>
      <c r="U25" s="102"/>
      <c r="V25" s="103"/>
      <c r="W25" s="53" t="str">
        <f t="shared" si="4"/>
        <v/>
      </c>
    </row>
    <row r="26" spans="1:24" ht="24" customHeight="1" x14ac:dyDescent="0.25">
      <c r="A26" s="36"/>
      <c r="B26" s="104"/>
      <c r="C26" s="105" t="s">
        <v>88</v>
      </c>
      <c r="D26" s="54">
        <v>90561418</v>
      </c>
      <c r="E26" s="105" t="s">
        <v>89</v>
      </c>
      <c r="F26" s="105" t="s">
        <v>90</v>
      </c>
      <c r="G26" s="60">
        <f>+L26/1.27</f>
        <v>1.0551181102362206</v>
      </c>
      <c r="H26" s="60">
        <f>+M26/1.27</f>
        <v>1.0314960629921259</v>
      </c>
      <c r="I26" s="42">
        <f t="shared" si="5"/>
        <v>-1.5748031496062992E-2</v>
      </c>
      <c r="J26" s="42">
        <f t="shared" si="5"/>
        <v>-2.3622047244094488E-2</v>
      </c>
      <c r="K26" s="66">
        <f t="shared" ref="K26:K36" si="7">+G26*1.27</f>
        <v>1.34</v>
      </c>
      <c r="L26" s="86">
        <v>1.34</v>
      </c>
      <c r="M26" s="86">
        <v>1.31</v>
      </c>
      <c r="N26" s="86">
        <v>1.3</v>
      </c>
      <c r="O26" s="45">
        <v>-0.02</v>
      </c>
      <c r="P26" s="46">
        <v>-0.03</v>
      </c>
      <c r="Q26" s="56"/>
      <c r="R26" s="48"/>
      <c r="S26" s="67"/>
      <c r="T26" s="50" t="str">
        <f t="shared" si="1"/>
        <v/>
      </c>
      <c r="U26" s="51" t="str">
        <f t="shared" si="2"/>
        <v/>
      </c>
      <c r="V26" s="52" t="str">
        <f t="shared" si="3"/>
        <v/>
      </c>
      <c r="W26" s="53" t="str">
        <f t="shared" si="4"/>
        <v/>
      </c>
    </row>
    <row r="27" spans="1:24" ht="24" customHeight="1" x14ac:dyDescent="0.25">
      <c r="A27" s="36"/>
      <c r="B27" s="36">
        <v>11046</v>
      </c>
      <c r="C27" s="37" t="s">
        <v>91</v>
      </c>
      <c r="D27" s="58">
        <v>95756310</v>
      </c>
      <c r="E27" s="39" t="s">
        <v>92</v>
      </c>
      <c r="F27" s="39" t="s">
        <v>93</v>
      </c>
      <c r="G27" s="106">
        <v>1.0620000000000001</v>
      </c>
      <c r="H27" s="60">
        <f>+M27/1.27</f>
        <v>1.0472440944881891</v>
      </c>
      <c r="I27" s="42">
        <f t="shared" si="5"/>
        <v>-1.5748031496062992E-2</v>
      </c>
      <c r="J27" s="42">
        <f t="shared" si="5"/>
        <v>-2.3622047244094488E-2</v>
      </c>
      <c r="K27" s="66">
        <f t="shared" si="7"/>
        <v>1.34874</v>
      </c>
      <c r="L27" s="44">
        <v>1.36</v>
      </c>
      <c r="M27" s="44">
        <v>1.33</v>
      </c>
      <c r="N27" s="44">
        <v>1.32</v>
      </c>
      <c r="O27" s="45">
        <v>-0.02</v>
      </c>
      <c r="P27" s="46">
        <v>-0.03</v>
      </c>
      <c r="Q27" s="56"/>
      <c r="R27" s="48"/>
      <c r="S27" s="67"/>
      <c r="T27" s="50" t="str">
        <f t="shared" si="1"/>
        <v/>
      </c>
      <c r="U27" s="51" t="str">
        <f t="shared" si="2"/>
        <v/>
      </c>
      <c r="V27" s="52" t="str">
        <f t="shared" si="3"/>
        <v/>
      </c>
      <c r="W27" s="53" t="str">
        <f t="shared" si="4"/>
        <v/>
      </c>
    </row>
    <row r="28" spans="1:24" ht="24" customHeight="1" x14ac:dyDescent="0.25">
      <c r="A28" s="36"/>
      <c r="B28" s="36"/>
      <c r="C28" s="37" t="s">
        <v>94</v>
      </c>
      <c r="D28" s="73" t="s">
        <v>95</v>
      </c>
      <c r="E28" s="39" t="s">
        <v>96</v>
      </c>
      <c r="F28" s="39" t="s">
        <v>97</v>
      </c>
      <c r="G28" s="106"/>
      <c r="H28" s="106"/>
      <c r="I28" s="106"/>
      <c r="J28" s="106"/>
      <c r="K28" s="66">
        <f t="shared" si="7"/>
        <v>0</v>
      </c>
      <c r="L28" s="44"/>
      <c r="M28" s="107"/>
      <c r="N28" s="107"/>
      <c r="O28" s="45">
        <v>-0.02</v>
      </c>
      <c r="P28" s="46">
        <v>-0.03</v>
      </c>
      <c r="Q28" s="56"/>
      <c r="R28" s="48"/>
      <c r="S28" s="67"/>
      <c r="T28" s="50" t="str">
        <f t="shared" si="1"/>
        <v/>
      </c>
      <c r="U28" s="51" t="str">
        <f t="shared" si="2"/>
        <v/>
      </c>
      <c r="V28" s="52" t="str">
        <f t="shared" si="3"/>
        <v/>
      </c>
      <c r="W28" s="53" t="str">
        <f t="shared" si="4"/>
        <v/>
      </c>
    </row>
    <row r="29" spans="1:24" ht="24" customHeight="1" x14ac:dyDescent="0.25">
      <c r="A29" s="36"/>
      <c r="B29" s="36">
        <v>2</v>
      </c>
      <c r="C29" s="37" t="s">
        <v>98</v>
      </c>
      <c r="D29" s="108"/>
      <c r="E29" s="109" t="s">
        <v>99</v>
      </c>
      <c r="F29" s="109" t="s">
        <v>100</v>
      </c>
      <c r="G29" s="59">
        <f>+L29/1.27</f>
        <v>0.77952755905511806</v>
      </c>
      <c r="H29" s="59">
        <f>+M29/1.27</f>
        <v>0.77165354330708658</v>
      </c>
      <c r="I29" s="61">
        <f>+O29/1.27</f>
        <v>0</v>
      </c>
      <c r="J29" s="42">
        <f>+P29/1.27</f>
        <v>-2.3622047244094488E-2</v>
      </c>
      <c r="K29" s="66">
        <f t="shared" si="7"/>
        <v>0.99</v>
      </c>
      <c r="L29" s="110">
        <v>0.99</v>
      </c>
      <c r="M29" s="111">
        <v>0.98</v>
      </c>
      <c r="N29" s="111">
        <v>0.98</v>
      </c>
      <c r="O29" s="112"/>
      <c r="P29" s="46">
        <v>-0.03</v>
      </c>
      <c r="Q29" s="56"/>
      <c r="R29" s="48"/>
      <c r="S29" s="67"/>
      <c r="T29" s="50" t="str">
        <f t="shared" si="1"/>
        <v/>
      </c>
      <c r="U29" s="113" t="str">
        <f t="shared" si="2"/>
        <v/>
      </c>
      <c r="V29" s="52" t="str">
        <f t="shared" si="3"/>
        <v/>
      </c>
      <c r="W29" s="53" t="str">
        <f t="shared" si="4"/>
        <v/>
      </c>
      <c r="X29" s="114"/>
    </row>
    <row r="30" spans="1:24" ht="24" customHeight="1" x14ac:dyDescent="0.25">
      <c r="A30" s="36"/>
      <c r="B30" s="36">
        <v>40</v>
      </c>
      <c r="C30" s="37" t="s">
        <v>101</v>
      </c>
      <c r="D30" s="54" t="s">
        <v>102</v>
      </c>
      <c r="E30" s="39" t="s">
        <v>32</v>
      </c>
      <c r="F30" s="39" t="s">
        <v>33</v>
      </c>
      <c r="G30" s="59">
        <v>0.86</v>
      </c>
      <c r="H30" s="60">
        <v>0.82499999999999996</v>
      </c>
      <c r="I30" s="42">
        <f t="shared" ref="I30:J36" si="8">+O30/1.27</f>
        <v>-1.5748031496062992E-2</v>
      </c>
      <c r="J30" s="42">
        <f t="shared" si="8"/>
        <v>-2.3622047244094488E-2</v>
      </c>
      <c r="K30" s="66">
        <f t="shared" si="7"/>
        <v>1.0922000000000001</v>
      </c>
      <c r="L30" s="44">
        <v>1.1200000000000001</v>
      </c>
      <c r="M30" s="44">
        <v>1.0900000000000001</v>
      </c>
      <c r="N30" s="44">
        <v>1.0900000000000001</v>
      </c>
      <c r="O30" s="45">
        <v>-0.02</v>
      </c>
      <c r="P30" s="46">
        <v>-0.03</v>
      </c>
      <c r="Q30" s="56"/>
      <c r="R30" s="57"/>
      <c r="S30" s="49"/>
      <c r="T30" s="50" t="str">
        <f t="shared" si="1"/>
        <v/>
      </c>
      <c r="U30" s="51" t="str">
        <f t="shared" si="2"/>
        <v/>
      </c>
      <c r="V30" s="52" t="str">
        <f t="shared" si="3"/>
        <v/>
      </c>
      <c r="W30" s="53" t="str">
        <f t="shared" si="4"/>
        <v/>
      </c>
    </row>
    <row r="31" spans="1:24" ht="24" customHeight="1" x14ac:dyDescent="0.25">
      <c r="A31" s="36"/>
      <c r="B31" s="36">
        <v>14593</v>
      </c>
      <c r="C31" s="37" t="s">
        <v>103</v>
      </c>
      <c r="D31" s="38">
        <v>91868824</v>
      </c>
      <c r="E31" s="39" t="s">
        <v>104</v>
      </c>
      <c r="F31" s="39" t="s">
        <v>105</v>
      </c>
      <c r="G31" s="115">
        <v>0.89300000000000002</v>
      </c>
      <c r="H31" s="106">
        <v>0.89300000000000002</v>
      </c>
      <c r="I31" s="42">
        <f t="shared" si="8"/>
        <v>-1.5748031496062992E-2</v>
      </c>
      <c r="J31" s="42">
        <f t="shared" si="8"/>
        <v>-2.3622047244094488E-2</v>
      </c>
      <c r="K31" s="66">
        <f t="shared" si="7"/>
        <v>1.13411</v>
      </c>
      <c r="L31" s="44"/>
      <c r="M31" s="44"/>
      <c r="N31" s="44" t="e">
        <f>+#REF!*1.27</f>
        <v>#REF!</v>
      </c>
      <c r="O31" s="45">
        <v>-0.02</v>
      </c>
      <c r="P31" s="46">
        <v>-0.03</v>
      </c>
      <c r="Q31" s="56"/>
      <c r="R31" s="57"/>
      <c r="S31" s="49"/>
      <c r="T31" s="50" t="str">
        <f t="shared" si="1"/>
        <v/>
      </c>
      <c r="U31" s="51" t="str">
        <f t="shared" si="2"/>
        <v/>
      </c>
      <c r="V31" s="52" t="str">
        <f t="shared" si="3"/>
        <v/>
      </c>
      <c r="W31" s="53" t="str">
        <f t="shared" si="4"/>
        <v/>
      </c>
    </row>
    <row r="32" spans="1:24" ht="24" customHeight="1" x14ac:dyDescent="0.25">
      <c r="A32" s="36"/>
      <c r="B32" s="36">
        <v>11586</v>
      </c>
      <c r="C32" s="37" t="s">
        <v>106</v>
      </c>
      <c r="D32" s="54">
        <v>33387544</v>
      </c>
      <c r="E32" s="39" t="s">
        <v>107</v>
      </c>
      <c r="F32" s="39" t="s">
        <v>108</v>
      </c>
      <c r="G32" s="59">
        <f t="shared" ref="G32:H35" si="9">+L32/1.27</f>
        <v>0.89763779527559051</v>
      </c>
      <c r="H32" s="60">
        <f t="shared" si="9"/>
        <v>0.87401574803149618</v>
      </c>
      <c r="I32" s="42">
        <f t="shared" si="8"/>
        <v>-1.5748031496062992E-2</v>
      </c>
      <c r="J32" s="42">
        <f t="shared" si="8"/>
        <v>-2.3622047244094488E-2</v>
      </c>
      <c r="K32" s="66">
        <f t="shared" si="7"/>
        <v>1.1399999999999999</v>
      </c>
      <c r="L32" s="44">
        <v>1.1399999999999999</v>
      </c>
      <c r="M32" s="44">
        <v>1.1100000000000001</v>
      </c>
      <c r="N32" s="44">
        <v>1.1000000000000001</v>
      </c>
      <c r="O32" s="45">
        <v>-0.02</v>
      </c>
      <c r="P32" s="46">
        <v>-0.03</v>
      </c>
      <c r="Q32" s="56"/>
      <c r="R32" s="57"/>
      <c r="S32" s="57"/>
      <c r="T32" s="50" t="str">
        <f t="shared" si="1"/>
        <v/>
      </c>
      <c r="U32" s="51" t="str">
        <f t="shared" si="2"/>
        <v/>
      </c>
      <c r="V32" s="52" t="str">
        <f t="shared" si="3"/>
        <v/>
      </c>
      <c r="W32" s="53" t="str">
        <f t="shared" si="4"/>
        <v/>
      </c>
    </row>
    <row r="33" spans="1:23" ht="24" customHeight="1" x14ac:dyDescent="0.25">
      <c r="A33" s="36"/>
      <c r="B33" s="36">
        <v>131</v>
      </c>
      <c r="C33" s="37" t="s">
        <v>109</v>
      </c>
      <c r="D33" s="58">
        <v>93212610</v>
      </c>
      <c r="E33" s="39" t="s">
        <v>39</v>
      </c>
      <c r="F33" s="39" t="s">
        <v>110</v>
      </c>
      <c r="G33" s="59">
        <f t="shared" si="9"/>
        <v>0.89763779527559051</v>
      </c>
      <c r="H33" s="60">
        <f t="shared" si="9"/>
        <v>0.87401574803149618</v>
      </c>
      <c r="I33" s="61">
        <f t="shared" si="8"/>
        <v>0</v>
      </c>
      <c r="J33" s="42">
        <f t="shared" si="8"/>
        <v>-2.3622047244094488E-2</v>
      </c>
      <c r="K33" s="66">
        <f t="shared" si="7"/>
        <v>1.1399999999999999</v>
      </c>
      <c r="L33" s="44">
        <v>1.1399999999999999</v>
      </c>
      <c r="M33" s="44">
        <v>1.1100000000000001</v>
      </c>
      <c r="N33" s="44">
        <v>1.1100000000000001</v>
      </c>
      <c r="O33" s="62"/>
      <c r="P33" s="46">
        <v>-0.03</v>
      </c>
      <c r="Q33" s="56"/>
      <c r="R33" s="57"/>
      <c r="S33" s="49"/>
      <c r="T33" s="50" t="str">
        <f t="shared" si="1"/>
        <v/>
      </c>
      <c r="U33" s="51" t="str">
        <f t="shared" si="2"/>
        <v/>
      </c>
      <c r="V33" s="52" t="str">
        <f t="shared" si="3"/>
        <v/>
      </c>
      <c r="W33" s="53" t="str">
        <f t="shared" si="4"/>
        <v/>
      </c>
    </row>
    <row r="34" spans="1:23" ht="24" customHeight="1" x14ac:dyDescent="0.25">
      <c r="A34" s="36"/>
      <c r="B34" s="36">
        <v>9470</v>
      </c>
      <c r="C34" s="37" t="s">
        <v>111</v>
      </c>
      <c r="D34" s="54" t="s">
        <v>112</v>
      </c>
      <c r="E34" s="39" t="s">
        <v>113</v>
      </c>
      <c r="F34" s="39" t="s">
        <v>33</v>
      </c>
      <c r="G34" s="59">
        <f t="shared" si="9"/>
        <v>0.90551181102362199</v>
      </c>
      <c r="H34" s="60">
        <f t="shared" si="9"/>
        <v>0.88188976377952766</v>
      </c>
      <c r="I34" s="42">
        <f t="shared" si="8"/>
        <v>-1.5748031496062992E-2</v>
      </c>
      <c r="J34" s="42">
        <f t="shared" si="8"/>
        <v>-2.3622047244094488E-2</v>
      </c>
      <c r="K34" s="66">
        <f t="shared" si="7"/>
        <v>1.1499999999999999</v>
      </c>
      <c r="L34" s="44">
        <v>1.1499999999999999</v>
      </c>
      <c r="M34" s="44">
        <v>1.1200000000000001</v>
      </c>
      <c r="N34" s="44">
        <v>1.1100000000000001</v>
      </c>
      <c r="O34" s="45">
        <v>-0.02</v>
      </c>
      <c r="P34" s="46">
        <v>-0.03</v>
      </c>
      <c r="Q34" s="56"/>
      <c r="R34" s="49"/>
      <c r="S34" s="49"/>
      <c r="T34" s="50" t="str">
        <f t="shared" si="1"/>
        <v/>
      </c>
      <c r="U34" s="51" t="str">
        <f t="shared" si="2"/>
        <v/>
      </c>
      <c r="V34" s="52" t="str">
        <f t="shared" si="3"/>
        <v/>
      </c>
      <c r="W34" s="53" t="str">
        <f t="shared" si="4"/>
        <v/>
      </c>
    </row>
    <row r="35" spans="1:23" ht="24" customHeight="1" x14ac:dyDescent="0.25">
      <c r="A35" s="36"/>
      <c r="B35" s="36">
        <v>10233</v>
      </c>
      <c r="C35" s="37" t="s">
        <v>114</v>
      </c>
      <c r="D35" s="69">
        <v>92445208</v>
      </c>
      <c r="E35" s="74" t="s">
        <v>115</v>
      </c>
      <c r="F35" s="39" t="s">
        <v>116</v>
      </c>
      <c r="G35" s="60">
        <f t="shared" si="9"/>
        <v>0.92913385826771644</v>
      </c>
      <c r="H35" s="60">
        <f t="shared" si="9"/>
        <v>0.90551181102362199</v>
      </c>
      <c r="I35" s="42">
        <f t="shared" si="8"/>
        <v>-1.5748031496062992E-2</v>
      </c>
      <c r="J35" s="42">
        <f t="shared" si="8"/>
        <v>-2.3622047244094488E-2</v>
      </c>
      <c r="K35" s="66">
        <f t="shared" si="7"/>
        <v>1.18</v>
      </c>
      <c r="L35" s="44">
        <v>1.18</v>
      </c>
      <c r="M35" s="44">
        <v>1.1499999999999999</v>
      </c>
      <c r="N35" s="44">
        <v>1.1399999999999999</v>
      </c>
      <c r="O35" s="45">
        <v>-0.02</v>
      </c>
      <c r="P35" s="46">
        <v>-0.03</v>
      </c>
      <c r="Q35" s="56"/>
      <c r="R35" s="48"/>
      <c r="S35" s="67"/>
      <c r="T35" s="50" t="str">
        <f t="shared" si="1"/>
        <v/>
      </c>
      <c r="U35" s="51" t="str">
        <f t="shared" si="2"/>
        <v/>
      </c>
      <c r="V35" s="52" t="str">
        <f t="shared" si="3"/>
        <v/>
      </c>
      <c r="W35" s="53" t="str">
        <f t="shared" si="4"/>
        <v/>
      </c>
    </row>
    <row r="36" spans="1:23" ht="24" customHeight="1" x14ac:dyDescent="0.25">
      <c r="A36" s="36"/>
      <c r="B36" s="36">
        <v>10004</v>
      </c>
      <c r="C36" s="37" t="s">
        <v>117</v>
      </c>
      <c r="D36" s="38">
        <v>91376192</v>
      </c>
      <c r="E36" s="39" t="s">
        <v>83</v>
      </c>
      <c r="F36" s="39" t="s">
        <v>118</v>
      </c>
      <c r="G36" s="116">
        <v>1.0328999999999999</v>
      </c>
      <c r="H36" s="60">
        <f>+M36/1.27</f>
        <v>1.0236220472440944</v>
      </c>
      <c r="I36" s="42">
        <f t="shared" si="8"/>
        <v>-1.5748031496062992E-2</v>
      </c>
      <c r="J36" s="42">
        <f t="shared" si="8"/>
        <v>-2.3622047244094488E-2</v>
      </c>
      <c r="K36" s="66">
        <f t="shared" si="7"/>
        <v>1.3117829999999999</v>
      </c>
      <c r="L36" s="44">
        <v>1.33</v>
      </c>
      <c r="M36" s="44">
        <v>1.3</v>
      </c>
      <c r="N36" s="44">
        <v>1.29</v>
      </c>
      <c r="O36" s="45">
        <v>-0.02</v>
      </c>
      <c r="P36" s="46">
        <v>-0.03</v>
      </c>
      <c r="Q36" s="56"/>
      <c r="R36" s="48"/>
      <c r="S36" s="67"/>
      <c r="T36" s="50" t="str">
        <f t="shared" si="1"/>
        <v/>
      </c>
      <c r="U36" s="51" t="str">
        <f t="shared" si="2"/>
        <v/>
      </c>
      <c r="V36" s="52" t="str">
        <f t="shared" si="3"/>
        <v/>
      </c>
      <c r="W36" s="53" t="str">
        <f t="shared" si="4"/>
        <v/>
      </c>
    </row>
    <row r="37" spans="1:23" ht="24" customHeight="1" x14ac:dyDescent="0.25">
      <c r="A37" s="36"/>
      <c r="B37" s="36"/>
      <c r="C37" s="37"/>
      <c r="D37" s="38"/>
      <c r="E37" s="39"/>
      <c r="F37" s="39"/>
      <c r="G37" s="106"/>
      <c r="H37" s="60"/>
      <c r="I37" s="42"/>
      <c r="J37" s="42"/>
      <c r="K37" s="43"/>
      <c r="L37" s="44"/>
      <c r="M37" s="44"/>
      <c r="N37" s="44"/>
      <c r="O37" s="45"/>
      <c r="P37" s="46"/>
      <c r="Q37" s="56"/>
      <c r="R37" s="48"/>
      <c r="S37" s="67"/>
      <c r="T37" s="50" t="str">
        <f t="shared" si="1"/>
        <v/>
      </c>
      <c r="U37" s="51" t="str">
        <f t="shared" si="2"/>
        <v/>
      </c>
      <c r="V37" s="52" t="str">
        <f t="shared" si="3"/>
        <v/>
      </c>
      <c r="W37" s="53" t="str">
        <f t="shared" si="4"/>
        <v/>
      </c>
    </row>
    <row r="38" spans="1:23" ht="24" customHeight="1" x14ac:dyDescent="0.25">
      <c r="A38" s="36"/>
      <c r="B38" s="36"/>
      <c r="C38" s="37"/>
      <c r="D38" s="38"/>
      <c r="E38" s="39"/>
      <c r="F38" s="39"/>
      <c r="G38" s="106"/>
      <c r="H38" s="60"/>
      <c r="I38" s="42"/>
      <c r="J38" s="42"/>
      <c r="K38" s="43"/>
      <c r="L38" s="44"/>
      <c r="M38" s="44"/>
      <c r="N38" s="44"/>
      <c r="O38" s="45"/>
      <c r="P38" s="46"/>
      <c r="Q38" s="56"/>
      <c r="R38" s="48"/>
      <c r="S38" s="67"/>
      <c r="T38" s="50" t="str">
        <f t="shared" si="1"/>
        <v/>
      </c>
      <c r="U38" s="51" t="str">
        <f t="shared" si="2"/>
        <v/>
      </c>
      <c r="V38" s="52" t="str">
        <f t="shared" si="3"/>
        <v/>
      </c>
      <c r="W38" s="53" t="str">
        <f t="shared" si="4"/>
        <v/>
      </c>
    </row>
    <row r="39" spans="1:23" ht="24" customHeight="1" x14ac:dyDescent="0.25">
      <c r="A39" s="36"/>
      <c r="B39" s="36"/>
      <c r="C39" s="37"/>
      <c r="D39" s="38"/>
      <c r="E39" s="39"/>
      <c r="F39" s="39"/>
      <c r="G39" s="106"/>
      <c r="H39" s="60"/>
      <c r="I39" s="42"/>
      <c r="J39" s="42"/>
      <c r="K39" s="43"/>
      <c r="L39" s="44"/>
      <c r="M39" s="44"/>
      <c r="N39" s="44"/>
      <c r="O39" s="45"/>
      <c r="P39" s="46"/>
      <c r="Q39" s="56"/>
      <c r="R39" s="48"/>
      <c r="S39" s="67"/>
      <c r="T39" s="50" t="str">
        <f t="shared" si="1"/>
        <v/>
      </c>
      <c r="U39" s="51" t="str">
        <f t="shared" si="2"/>
        <v/>
      </c>
      <c r="V39" s="52" t="str">
        <f t="shared" si="3"/>
        <v/>
      </c>
      <c r="W39" s="53" t="str">
        <f t="shared" si="4"/>
        <v/>
      </c>
    </row>
    <row r="40" spans="1:23" ht="22.5" customHeight="1" x14ac:dyDescent="0.25">
      <c r="A40" s="36"/>
      <c r="B40" s="40"/>
      <c r="C40" s="39" t="s">
        <v>119</v>
      </c>
      <c r="D40" s="73"/>
      <c r="E40" s="39"/>
      <c r="F40" s="39"/>
      <c r="G40" s="106"/>
      <c r="H40" s="106"/>
      <c r="I40" s="106"/>
      <c r="J40" s="106"/>
      <c r="K40" s="43"/>
      <c r="L40" s="107"/>
      <c r="M40" s="107"/>
      <c r="N40" s="107"/>
      <c r="O40" s="45"/>
      <c r="P40" s="46"/>
      <c r="Q40" s="56"/>
      <c r="R40" s="48"/>
      <c r="S40" s="67"/>
      <c r="T40" s="50" t="str">
        <f t="shared" si="1"/>
        <v/>
      </c>
      <c r="U40" s="51" t="str">
        <f t="shared" si="2"/>
        <v/>
      </c>
      <c r="V40" s="52" t="str">
        <f t="shared" si="3"/>
        <v/>
      </c>
      <c r="W40" s="53"/>
    </row>
    <row r="41" spans="1:23" ht="22.5" customHeight="1" thickBot="1" x14ac:dyDescent="0.3">
      <c r="A41" s="36"/>
      <c r="B41" s="117"/>
      <c r="C41" s="39" t="s">
        <v>120</v>
      </c>
      <c r="D41" s="38"/>
      <c r="E41" s="64"/>
      <c r="F41" s="64"/>
      <c r="G41" s="116"/>
      <c r="H41" s="116"/>
      <c r="I41" s="116"/>
      <c r="J41" s="116"/>
      <c r="K41" s="43"/>
      <c r="L41" s="64"/>
      <c r="M41" s="64"/>
      <c r="N41" s="64"/>
      <c r="O41" s="45"/>
      <c r="P41" s="46"/>
      <c r="Q41" s="56"/>
      <c r="R41" s="48"/>
      <c r="S41" s="67"/>
      <c r="T41" s="50" t="str">
        <f t="shared" si="1"/>
        <v/>
      </c>
      <c r="U41" s="51" t="str">
        <f t="shared" si="2"/>
        <v/>
      </c>
      <c r="V41" s="52" t="str">
        <f t="shared" si="3"/>
        <v/>
      </c>
      <c r="W41" s="118"/>
    </row>
  </sheetData>
  <mergeCells count="1">
    <mergeCell ref="A2:E2"/>
  </mergeCells>
  <dataValidations count="1">
    <dataValidation type="list" errorStyle="warning" allowBlank="1" showDropDown="1" showInputMessage="1" showErrorMessage="1" errorTitle="Du har nokk tastet feil" error="Dette var feil Ivar" promptTitle="Info" prompt="Kun &quot;m.s&quot; , &quot;u.s&quot; eller &quot;k.f&quot; kan benyttes" sqref="P5:P41">
      <formula1>$L$3:$N$3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1"/>
  <sheetViews>
    <sheetView tabSelected="1" zoomScale="73" zoomScaleNormal="73" workbookViewId="0">
      <selection activeCell="S3" sqref="S3"/>
    </sheetView>
  </sheetViews>
  <sheetFormatPr baseColWidth="10" defaultColWidth="11.42578125" defaultRowHeight="15" x14ac:dyDescent="0.25"/>
  <cols>
    <col min="1" max="1" width="12.140625" style="6" customWidth="1"/>
    <col min="2" max="2" width="13.7109375" style="119" customWidth="1"/>
    <col min="3" max="3" width="25.85546875" style="6" customWidth="1"/>
    <col min="4" max="4" width="11.5703125" style="120" bestFit="1" customWidth="1"/>
    <col min="5" max="5" width="21.85546875" style="6" bestFit="1" customWidth="1"/>
    <col min="6" max="6" width="14" style="6" bestFit="1" customWidth="1"/>
    <col min="7" max="7" width="9.5703125" style="119" customWidth="1"/>
    <col min="8" max="8" width="9.42578125" style="119" bestFit="1" customWidth="1"/>
    <col min="9" max="9" width="10.140625" style="119" customWidth="1"/>
    <col min="10" max="10" width="14" style="119" customWidth="1"/>
    <col min="11" max="11" width="9.7109375" style="119" customWidth="1"/>
    <col min="12" max="12" width="5.85546875" style="6" customWidth="1"/>
    <col min="13" max="13" width="8.5703125" style="6" hidden="1" customWidth="1"/>
    <col min="14" max="14" width="6.7109375" style="6" hidden="1" customWidth="1"/>
    <col min="15" max="15" width="7.7109375" style="6" hidden="1" customWidth="1"/>
    <col min="16" max="16" width="6.85546875" style="6" hidden="1" customWidth="1"/>
    <col min="17" max="17" width="17" style="6" bestFit="1" customWidth="1"/>
    <col min="18" max="18" width="10.85546875" style="6" bestFit="1" customWidth="1"/>
    <col min="19" max="19" width="18.28515625" style="6" bestFit="1" customWidth="1"/>
    <col min="20" max="20" width="14.42578125" style="6" bestFit="1" customWidth="1"/>
    <col min="21" max="21" width="12.28515625" style="6" bestFit="1" customWidth="1"/>
    <col min="22" max="22" width="12.140625" style="6" bestFit="1" customWidth="1"/>
    <col min="23" max="23" width="13.5703125" style="121" customWidth="1"/>
    <col min="24" max="24" width="7.42578125" style="6" hidden="1" customWidth="1"/>
    <col min="25" max="16384" width="11.42578125" style="6"/>
  </cols>
  <sheetData>
    <row r="1" spans="1:24" ht="22.5" customHeight="1" thickBot="1" x14ac:dyDescent="0.3">
      <c r="A1" s="1" t="s">
        <v>121</v>
      </c>
      <c r="B1" s="2"/>
      <c r="C1" s="2"/>
      <c r="D1" s="3"/>
      <c r="E1" s="2"/>
      <c r="F1" s="2"/>
      <c r="G1" s="4"/>
      <c r="H1" s="4"/>
      <c r="I1" s="4"/>
      <c r="J1" s="4"/>
      <c r="K1" s="4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4"/>
      <c r="X1" s="5"/>
    </row>
    <row r="2" spans="1:24" ht="31.5" customHeight="1" thickBot="1" x14ac:dyDescent="0.3">
      <c r="A2" s="129" t="s">
        <v>154</v>
      </c>
      <c r="B2" s="130"/>
      <c r="C2" s="130"/>
      <c r="D2" s="130"/>
      <c r="E2" s="131"/>
      <c r="F2" s="7" t="s">
        <v>0</v>
      </c>
      <c r="G2" s="8" t="s">
        <v>152</v>
      </c>
      <c r="H2" s="8"/>
      <c r="I2" s="9" t="s">
        <v>1</v>
      </c>
      <c r="J2" s="122">
        <v>42542</v>
      </c>
      <c r="K2" s="8"/>
      <c r="L2" s="10"/>
      <c r="N2" s="7"/>
      <c r="O2" s="7"/>
      <c r="P2" s="7"/>
      <c r="Q2" s="7"/>
      <c r="R2" s="11"/>
      <c r="S2" s="12" t="s">
        <v>155</v>
      </c>
      <c r="T2" s="13"/>
      <c r="U2" s="14"/>
      <c r="V2" s="14"/>
      <c r="W2" s="15"/>
      <c r="X2" s="16"/>
    </row>
    <row r="3" spans="1:24" s="27" customFormat="1" ht="57.75" customHeight="1" thickBot="1" x14ac:dyDescent="0.3">
      <c r="A3" s="17" t="s">
        <v>3</v>
      </c>
      <c r="B3" s="18" t="s">
        <v>4</v>
      </c>
      <c r="C3" s="19" t="s">
        <v>5</v>
      </c>
      <c r="D3" s="20" t="s">
        <v>6</v>
      </c>
      <c r="E3" s="19" t="s">
        <v>7</v>
      </c>
      <c r="F3" s="19" t="s">
        <v>8</v>
      </c>
      <c r="G3" s="21" t="s">
        <v>9</v>
      </c>
      <c r="H3" s="21" t="s">
        <v>10</v>
      </c>
      <c r="I3" s="21" t="s">
        <v>11</v>
      </c>
      <c r="J3" s="21" t="s">
        <v>12</v>
      </c>
      <c r="K3" s="22" t="s">
        <v>13</v>
      </c>
      <c r="L3" s="19" t="s">
        <v>14</v>
      </c>
      <c r="M3" s="19" t="s">
        <v>15</v>
      </c>
      <c r="N3" s="19" t="s">
        <v>16</v>
      </c>
      <c r="O3" s="18" t="s">
        <v>17</v>
      </c>
      <c r="P3" s="18" t="s">
        <v>18</v>
      </c>
      <c r="Q3" s="23" t="s">
        <v>19</v>
      </c>
      <c r="R3" s="19" t="s">
        <v>20</v>
      </c>
      <c r="S3" s="19" t="s">
        <v>21</v>
      </c>
      <c r="T3" s="24" t="s">
        <v>22</v>
      </c>
      <c r="U3" s="24" t="s">
        <v>23</v>
      </c>
      <c r="V3" s="24" t="s">
        <v>24</v>
      </c>
      <c r="W3" s="25" t="s">
        <v>25</v>
      </c>
      <c r="X3" s="26"/>
    </row>
    <row r="4" spans="1:24" ht="16.5" thickBot="1" x14ac:dyDescent="0.3">
      <c r="A4" s="28" t="s">
        <v>26</v>
      </c>
      <c r="B4" s="29"/>
      <c r="C4" s="29"/>
      <c r="D4" s="30"/>
      <c r="E4" s="31"/>
      <c r="F4" s="31"/>
      <c r="G4" s="32"/>
      <c r="H4" s="32"/>
      <c r="I4" s="32"/>
      <c r="J4" s="32"/>
      <c r="K4" s="32"/>
      <c r="L4" s="31"/>
      <c r="M4" s="31"/>
      <c r="N4" s="31"/>
      <c r="O4" s="31"/>
      <c r="P4" s="31"/>
      <c r="Q4" s="33" t="s">
        <v>27</v>
      </c>
      <c r="R4" s="34">
        <v>0.75</v>
      </c>
      <c r="S4" s="31"/>
      <c r="T4" s="31"/>
      <c r="U4" s="31"/>
      <c r="V4" s="31"/>
      <c r="W4" s="32"/>
      <c r="X4" s="35"/>
    </row>
    <row r="5" spans="1:24" ht="24" customHeight="1" x14ac:dyDescent="0.25">
      <c r="A5" s="36"/>
      <c r="B5" s="36">
        <v>5277</v>
      </c>
      <c r="C5" s="37" t="s">
        <v>28</v>
      </c>
      <c r="D5" s="38">
        <v>91697838</v>
      </c>
      <c r="E5" s="39" t="s">
        <v>153</v>
      </c>
      <c r="F5" s="39" t="s">
        <v>30</v>
      </c>
      <c r="G5" s="40">
        <v>0.90749999999999997</v>
      </c>
      <c r="H5" s="41">
        <v>0.87260000000000004</v>
      </c>
      <c r="I5" s="42">
        <f>+O5/1.27</f>
        <v>-1.5748031496062992E-2</v>
      </c>
      <c r="J5" s="42">
        <f>+P5/1.27</f>
        <v>-2.3622047244094488E-2</v>
      </c>
      <c r="K5" s="43">
        <f t="shared" ref="K5:K24" si="0">+G5*1.27</f>
        <v>1.152525</v>
      </c>
      <c r="L5" s="44">
        <v>1.0900000000000001</v>
      </c>
      <c r="M5" s="44">
        <v>1.06</v>
      </c>
      <c r="N5" s="44">
        <v>1.05</v>
      </c>
      <c r="O5" s="45">
        <v>-0.02</v>
      </c>
      <c r="P5" s="46">
        <v>-0.03</v>
      </c>
      <c r="Q5" s="47"/>
      <c r="R5" s="48"/>
      <c r="S5" s="49"/>
      <c r="T5" s="50" t="str">
        <f t="shared" ref="T5:T41" si="1">IF(S5="","",S5-R5)</f>
        <v/>
      </c>
      <c r="U5" s="51" t="str">
        <f t="shared" ref="U5:U41" si="2">IF(S5="","",SUM((HOUR(T5)*3600))+(MINUTE(T5)*60)+(SECOND(T5)))</f>
        <v/>
      </c>
      <c r="V5" s="52" t="str">
        <f t="shared" ref="V5:V41" si="3">IF(Q5="","",U5*Q5)</f>
        <v/>
      </c>
      <c r="W5" s="53">
        <v>3</v>
      </c>
    </row>
    <row r="6" spans="1:24" ht="24" customHeight="1" x14ac:dyDescent="0.25">
      <c r="A6" s="36"/>
      <c r="B6" s="36">
        <v>72</v>
      </c>
      <c r="C6" s="39" t="s">
        <v>31</v>
      </c>
      <c r="D6" s="54">
        <v>40410236</v>
      </c>
      <c r="E6" s="39" t="s">
        <v>32</v>
      </c>
      <c r="F6" s="39" t="s">
        <v>33</v>
      </c>
      <c r="G6" s="55">
        <v>0.86</v>
      </c>
      <c r="H6" s="41">
        <v>0.82499999999999996</v>
      </c>
      <c r="I6" s="42">
        <f t="shared" ref="I6:J27" si="4">+O6/1.27</f>
        <v>-1.5748031496062992E-2</v>
      </c>
      <c r="J6" s="42">
        <f t="shared" si="4"/>
        <v>-2.3622047244094488E-2</v>
      </c>
      <c r="K6" s="43">
        <f t="shared" si="0"/>
        <v>1.0922000000000001</v>
      </c>
      <c r="L6" s="44">
        <v>1.1200000000000001</v>
      </c>
      <c r="M6" s="44">
        <v>1.0900000000000001</v>
      </c>
      <c r="N6" s="44">
        <v>1.0900000000000001</v>
      </c>
      <c r="O6" s="45">
        <v>-0.02</v>
      </c>
      <c r="P6" s="46">
        <v>-0.03</v>
      </c>
      <c r="Q6" s="56"/>
      <c r="R6" s="57"/>
      <c r="S6" s="49"/>
      <c r="T6" s="50" t="str">
        <f t="shared" si="1"/>
        <v/>
      </c>
      <c r="U6" s="51" t="str">
        <f t="shared" si="2"/>
        <v/>
      </c>
      <c r="V6" s="52" t="str">
        <f t="shared" si="3"/>
        <v/>
      </c>
      <c r="W6" s="53" t="str">
        <f>IF(V6="","",RANK(V6,V:V,1))</f>
        <v/>
      </c>
    </row>
    <row r="7" spans="1:24" ht="24" customHeight="1" x14ac:dyDescent="0.25">
      <c r="A7" s="36"/>
      <c r="B7" s="36">
        <v>14761</v>
      </c>
      <c r="C7" s="37" t="s">
        <v>34</v>
      </c>
      <c r="D7" s="58" t="s">
        <v>35</v>
      </c>
      <c r="E7" s="39" t="s">
        <v>36</v>
      </c>
      <c r="F7" s="39" t="s">
        <v>37</v>
      </c>
      <c r="G7" s="40">
        <v>0.89200000000000002</v>
      </c>
      <c r="H7" s="40">
        <v>0.89200000000000002</v>
      </c>
      <c r="I7" s="42">
        <f t="shared" si="4"/>
        <v>-1.5748031496062992E-2</v>
      </c>
      <c r="J7" s="42">
        <f t="shared" si="4"/>
        <v>-2.3622047244094488E-2</v>
      </c>
      <c r="K7" s="43">
        <f t="shared" si="0"/>
        <v>1.1328400000000001</v>
      </c>
      <c r="L7" s="44">
        <v>1.2</v>
      </c>
      <c r="M7" s="44">
        <v>1.17</v>
      </c>
      <c r="N7" s="44">
        <v>1.1599999999999999</v>
      </c>
      <c r="O7" s="45">
        <v>-0.02</v>
      </c>
      <c r="P7" s="46">
        <v>-0.03</v>
      </c>
      <c r="Q7" s="56"/>
      <c r="R7" s="57"/>
      <c r="S7" s="57"/>
      <c r="T7" s="50" t="str">
        <f t="shared" si="1"/>
        <v/>
      </c>
      <c r="U7" s="51" t="str">
        <f t="shared" si="2"/>
        <v/>
      </c>
      <c r="V7" s="52" t="str">
        <f t="shared" si="3"/>
        <v/>
      </c>
      <c r="W7" s="53" t="str">
        <f>IF(V7="","",RANK(V7,V:V,1))</f>
        <v/>
      </c>
    </row>
    <row r="8" spans="1:24" ht="24" customHeight="1" x14ac:dyDescent="0.25">
      <c r="A8" s="36"/>
      <c r="B8" s="36">
        <v>48</v>
      </c>
      <c r="C8" s="37" t="s">
        <v>38</v>
      </c>
      <c r="D8" s="38">
        <v>45463739</v>
      </c>
      <c r="E8" s="39" t="s">
        <v>39</v>
      </c>
      <c r="F8" s="39" t="s">
        <v>40</v>
      </c>
      <c r="G8" s="59">
        <f t="shared" ref="G8:H12" si="5">+L8/1.27</f>
        <v>0.89763779527559051</v>
      </c>
      <c r="H8" s="60">
        <f t="shared" si="5"/>
        <v>0.87401574803149618</v>
      </c>
      <c r="I8" s="61">
        <v>0</v>
      </c>
      <c r="J8" s="42">
        <f t="shared" si="4"/>
        <v>-2.3622047244094488E-2</v>
      </c>
      <c r="K8" s="43">
        <f t="shared" si="0"/>
        <v>1.1399999999999999</v>
      </c>
      <c r="L8" s="44">
        <v>1.1399999999999999</v>
      </c>
      <c r="M8" s="44">
        <v>1.1100000000000001</v>
      </c>
      <c r="N8" s="44">
        <v>1.1100000000000001</v>
      </c>
      <c r="O8" s="62"/>
      <c r="P8" s="46">
        <v>-0.03</v>
      </c>
      <c r="Q8" s="56"/>
      <c r="R8" s="57"/>
      <c r="S8" s="57"/>
      <c r="T8" s="50" t="str">
        <f>IF(S8="","",S8-R8)</f>
        <v/>
      </c>
      <c r="U8" s="51" t="str">
        <f>IF(S8="","",SUM((HOUR(T8)*3600))+(MINUTE(T8)*60)+(SECOND(T8)))</f>
        <v/>
      </c>
      <c r="V8" s="52" t="str">
        <f>IF(Q8="","",U8*Q8)</f>
        <v/>
      </c>
      <c r="W8" s="53">
        <v>8</v>
      </c>
    </row>
    <row r="9" spans="1:24" ht="24" customHeight="1" x14ac:dyDescent="0.25">
      <c r="A9" s="36"/>
      <c r="B9" s="36">
        <v>145</v>
      </c>
      <c r="C9" s="37" t="s">
        <v>41</v>
      </c>
      <c r="D9" s="54">
        <v>93212610</v>
      </c>
      <c r="E9" s="39" t="s">
        <v>39</v>
      </c>
      <c r="F9" s="39" t="s">
        <v>42</v>
      </c>
      <c r="G9" s="59">
        <f t="shared" si="5"/>
        <v>0.89763779527559051</v>
      </c>
      <c r="H9" s="60">
        <f t="shared" si="5"/>
        <v>0.87401574803149618</v>
      </c>
      <c r="I9" s="61">
        <v>0</v>
      </c>
      <c r="J9" s="42">
        <f t="shared" si="4"/>
        <v>-2.3622047244094488E-2</v>
      </c>
      <c r="K9" s="43">
        <f t="shared" si="0"/>
        <v>1.1399999999999999</v>
      </c>
      <c r="L9" s="44">
        <v>1.1399999999999999</v>
      </c>
      <c r="M9" s="44">
        <v>1.1100000000000001</v>
      </c>
      <c r="N9" s="44">
        <v>1.1100000000000001</v>
      </c>
      <c r="O9" s="62"/>
      <c r="P9" s="46">
        <v>-0.03</v>
      </c>
      <c r="Q9" s="56"/>
      <c r="R9" s="57"/>
      <c r="S9" s="49"/>
      <c r="T9" s="50" t="str">
        <f t="shared" si="1"/>
        <v/>
      </c>
      <c r="U9" s="51" t="str">
        <f t="shared" si="2"/>
        <v/>
      </c>
      <c r="V9" s="52" t="str">
        <f t="shared" si="3"/>
        <v/>
      </c>
      <c r="W9" s="53" t="str">
        <f>IF(V9="","",RANK(V9,V:V,1))</f>
        <v/>
      </c>
    </row>
    <row r="10" spans="1:24" ht="24" customHeight="1" x14ac:dyDescent="0.25">
      <c r="A10" s="36"/>
      <c r="B10" s="36">
        <v>5559</v>
      </c>
      <c r="C10" s="37" t="s">
        <v>43</v>
      </c>
      <c r="D10" s="54">
        <v>91387361</v>
      </c>
      <c r="E10" s="39" t="s">
        <v>44</v>
      </c>
      <c r="F10" s="39" t="s">
        <v>45</v>
      </c>
      <c r="G10" s="55">
        <v>0.90300000000000002</v>
      </c>
      <c r="H10" s="41">
        <v>0.86699999999999999</v>
      </c>
      <c r="I10" s="42">
        <f t="shared" si="4"/>
        <v>-1.5748031496062992E-2</v>
      </c>
      <c r="J10" s="42">
        <f t="shared" si="4"/>
        <v>-2.3622047244094488E-2</v>
      </c>
      <c r="K10" s="43">
        <f t="shared" si="0"/>
        <v>1.1468100000000001</v>
      </c>
      <c r="L10" s="44">
        <v>1.1399999999999999</v>
      </c>
      <c r="M10" s="44">
        <v>1.1100000000000001</v>
      </c>
      <c r="N10" s="44">
        <v>1.1100000000000001</v>
      </c>
      <c r="O10" s="45">
        <v>-0.02</v>
      </c>
      <c r="P10" s="46">
        <v>-0.03</v>
      </c>
      <c r="Q10" s="56"/>
      <c r="R10" s="57"/>
      <c r="S10" s="49"/>
      <c r="T10" s="50" t="str">
        <f t="shared" si="1"/>
        <v/>
      </c>
      <c r="U10" s="51" t="str">
        <f t="shared" si="2"/>
        <v/>
      </c>
      <c r="V10" s="52" t="str">
        <f t="shared" si="3"/>
        <v/>
      </c>
      <c r="W10" s="53" t="str">
        <f>IF(V10="","",RANK(V10,V:V,1))</f>
        <v/>
      </c>
    </row>
    <row r="11" spans="1:24" ht="24" customHeight="1" x14ac:dyDescent="0.25">
      <c r="A11" s="36"/>
      <c r="B11" s="63">
        <v>7782</v>
      </c>
      <c r="C11" s="64" t="s">
        <v>46</v>
      </c>
      <c r="D11" s="65" t="s">
        <v>47</v>
      </c>
      <c r="E11" s="64" t="s">
        <v>48</v>
      </c>
      <c r="F11" s="64" t="s">
        <v>49</v>
      </c>
      <c r="G11" s="80">
        <v>0.88070000000000004</v>
      </c>
      <c r="H11" s="41">
        <v>0.85470000000000002</v>
      </c>
      <c r="I11" s="42">
        <f t="shared" si="4"/>
        <v>-1.5748031496062992E-2</v>
      </c>
      <c r="J11" s="42">
        <f t="shared" si="4"/>
        <v>-2.3622047244094488E-2</v>
      </c>
      <c r="K11" s="66">
        <f t="shared" si="0"/>
        <v>1.1184890000000001</v>
      </c>
      <c r="L11" s="44">
        <v>1.1499999999999999</v>
      </c>
      <c r="M11" s="44">
        <v>1.1200000000000001</v>
      </c>
      <c r="N11" s="44">
        <v>1.1100000000000001</v>
      </c>
      <c r="O11" s="45">
        <v>-0.02</v>
      </c>
      <c r="P11" s="46">
        <v>-0.03</v>
      </c>
      <c r="Q11" s="56"/>
      <c r="R11" s="48"/>
      <c r="S11" s="67"/>
      <c r="T11" s="50" t="str">
        <f t="shared" si="1"/>
        <v/>
      </c>
      <c r="U11" s="51" t="str">
        <f t="shared" si="2"/>
        <v/>
      </c>
      <c r="V11" s="52" t="str">
        <f t="shared" si="3"/>
        <v/>
      </c>
      <c r="W11" s="53">
        <v>4</v>
      </c>
    </row>
    <row r="12" spans="1:24" ht="24" customHeight="1" x14ac:dyDescent="0.25">
      <c r="A12" s="36"/>
      <c r="B12" s="36">
        <v>6525</v>
      </c>
      <c r="C12" s="37" t="s">
        <v>50</v>
      </c>
      <c r="D12" s="68" t="s">
        <v>51</v>
      </c>
      <c r="E12" s="39" t="s">
        <v>52</v>
      </c>
      <c r="F12" s="39" t="s">
        <v>53</v>
      </c>
      <c r="G12" s="60">
        <f t="shared" si="5"/>
        <v>0.91338582677165348</v>
      </c>
      <c r="H12" s="60">
        <f t="shared" si="5"/>
        <v>0.88976377952755892</v>
      </c>
      <c r="I12" s="42">
        <f t="shared" si="4"/>
        <v>-1.5748031496062992E-2</v>
      </c>
      <c r="J12" s="42">
        <f t="shared" si="4"/>
        <v>-2.3622047244094488E-2</v>
      </c>
      <c r="K12" s="66">
        <f t="shared" si="0"/>
        <v>1.1599999999999999</v>
      </c>
      <c r="L12" s="44">
        <v>1.1599999999999999</v>
      </c>
      <c r="M12" s="44">
        <v>1.1299999999999999</v>
      </c>
      <c r="N12" s="44">
        <v>1.1200000000000001</v>
      </c>
      <c r="O12" s="45">
        <v>-0.02</v>
      </c>
      <c r="P12" s="46">
        <v>-0.03</v>
      </c>
      <c r="Q12" s="56"/>
      <c r="R12" s="48"/>
      <c r="S12" s="67"/>
      <c r="T12" s="50" t="str">
        <f t="shared" si="1"/>
        <v/>
      </c>
      <c r="U12" s="51" t="str">
        <f t="shared" si="2"/>
        <v/>
      </c>
      <c r="V12" s="52" t="str">
        <f t="shared" si="3"/>
        <v/>
      </c>
      <c r="W12" s="53" t="str">
        <f>IF(V12="","",RANK(V12,V:V,1))</f>
        <v/>
      </c>
    </row>
    <row r="13" spans="1:24" ht="24" customHeight="1" x14ac:dyDescent="0.25">
      <c r="A13" s="36"/>
      <c r="B13" s="36">
        <v>9549</v>
      </c>
      <c r="C13" s="37" t="s">
        <v>54</v>
      </c>
      <c r="D13" s="69">
        <v>92824382</v>
      </c>
      <c r="E13" s="39" t="s">
        <v>55</v>
      </c>
      <c r="F13" s="39"/>
      <c r="G13" s="55">
        <v>0.88700000000000001</v>
      </c>
      <c r="H13" s="41">
        <v>0.86799999999999999</v>
      </c>
      <c r="I13" s="42">
        <f t="shared" si="4"/>
        <v>-1.5748031496062992E-2</v>
      </c>
      <c r="J13" s="42">
        <f t="shared" si="4"/>
        <v>-2.3622047244094488E-2</v>
      </c>
      <c r="K13" s="66">
        <f t="shared" si="0"/>
        <v>1.12649</v>
      </c>
      <c r="L13" s="44">
        <v>1.1599999999999999</v>
      </c>
      <c r="M13" s="44">
        <v>1.1299999999999999</v>
      </c>
      <c r="N13" s="44">
        <v>1.1200000000000001</v>
      </c>
      <c r="O13" s="45">
        <v>-0.02</v>
      </c>
      <c r="P13" s="46">
        <v>-0.03</v>
      </c>
      <c r="Q13" s="56"/>
      <c r="R13" s="48"/>
      <c r="S13" s="67"/>
      <c r="T13" s="50" t="str">
        <f t="shared" si="1"/>
        <v/>
      </c>
      <c r="U13" s="51" t="str">
        <f t="shared" si="2"/>
        <v/>
      </c>
      <c r="V13" s="52" t="str">
        <f t="shared" si="3"/>
        <v/>
      </c>
      <c r="W13" s="53" t="str">
        <f>IF(V13="","",RANK(V13,V:V,1))</f>
        <v/>
      </c>
    </row>
    <row r="14" spans="1:24" ht="24" customHeight="1" x14ac:dyDescent="0.25">
      <c r="A14" s="36"/>
      <c r="B14" s="36">
        <v>5656</v>
      </c>
      <c r="C14" s="37" t="s">
        <v>56</v>
      </c>
      <c r="D14" s="38">
        <v>93215645</v>
      </c>
      <c r="E14" s="39" t="s">
        <v>57</v>
      </c>
      <c r="F14" s="39" t="s">
        <v>58</v>
      </c>
      <c r="G14" s="123">
        <v>0.90600000000000003</v>
      </c>
      <c r="H14" s="41">
        <v>0.87170000000000003</v>
      </c>
      <c r="I14" s="42">
        <f t="shared" si="4"/>
        <v>-1.5748031496062992E-2</v>
      </c>
      <c r="J14" s="42">
        <f t="shared" si="4"/>
        <v>-2.3622047244094488E-2</v>
      </c>
      <c r="K14" s="66">
        <f t="shared" si="0"/>
        <v>1.15062</v>
      </c>
      <c r="L14" s="44">
        <v>1.1599999999999999</v>
      </c>
      <c r="M14" s="44">
        <v>1.1299999999999999</v>
      </c>
      <c r="N14" s="44">
        <v>1.1200000000000001</v>
      </c>
      <c r="O14" s="45">
        <v>-0.02</v>
      </c>
      <c r="P14" s="46">
        <v>-0.03</v>
      </c>
      <c r="Q14" s="56"/>
      <c r="R14" s="48"/>
      <c r="S14" s="67"/>
      <c r="T14" s="50" t="str">
        <f t="shared" si="1"/>
        <v/>
      </c>
      <c r="U14" s="51" t="str">
        <f t="shared" si="2"/>
        <v/>
      </c>
      <c r="V14" s="52" t="str">
        <f t="shared" si="3"/>
        <v/>
      </c>
      <c r="W14" s="53">
        <v>1</v>
      </c>
    </row>
    <row r="15" spans="1:24" ht="24" customHeight="1" x14ac:dyDescent="0.25">
      <c r="A15" s="36"/>
      <c r="B15" s="36">
        <v>6693</v>
      </c>
      <c r="C15" s="37" t="s">
        <v>59</v>
      </c>
      <c r="D15" s="38" t="s">
        <v>60</v>
      </c>
      <c r="E15" s="39" t="s">
        <v>57</v>
      </c>
      <c r="F15" s="39" t="s">
        <v>61</v>
      </c>
      <c r="G15" s="70">
        <v>0.90600000000000003</v>
      </c>
      <c r="H15" s="41">
        <v>0.87170000000000003</v>
      </c>
      <c r="I15" s="42">
        <f t="shared" si="4"/>
        <v>-1.5748031496062992E-2</v>
      </c>
      <c r="J15" s="42">
        <f t="shared" si="4"/>
        <v>-2.3622047244094488E-2</v>
      </c>
      <c r="K15" s="66">
        <f t="shared" si="0"/>
        <v>1.15062</v>
      </c>
      <c r="L15" s="44">
        <v>1.1599999999999999</v>
      </c>
      <c r="M15" s="44">
        <v>1.1299999999999999</v>
      </c>
      <c r="N15" s="44">
        <v>1.1200000000000001</v>
      </c>
      <c r="O15" s="45">
        <v>-0.02</v>
      </c>
      <c r="P15" s="46">
        <v>-0.03</v>
      </c>
      <c r="Q15" s="56"/>
      <c r="R15" s="48"/>
      <c r="S15" s="67"/>
      <c r="T15" s="50" t="str">
        <f t="shared" si="1"/>
        <v/>
      </c>
      <c r="U15" s="51" t="str">
        <f t="shared" si="2"/>
        <v/>
      </c>
      <c r="V15" s="52" t="str">
        <f t="shared" si="3"/>
        <v/>
      </c>
      <c r="W15" s="53">
        <v>6</v>
      </c>
    </row>
    <row r="16" spans="1:24" ht="24" customHeight="1" x14ac:dyDescent="0.25">
      <c r="A16" s="36"/>
      <c r="B16" s="63">
        <v>13910</v>
      </c>
      <c r="C16" s="37" t="s">
        <v>62</v>
      </c>
      <c r="D16" s="58">
        <v>90936888</v>
      </c>
      <c r="E16" s="39" t="s">
        <v>63</v>
      </c>
      <c r="F16" s="39" t="s">
        <v>64</v>
      </c>
      <c r="G16" s="71">
        <v>0.89800000000000002</v>
      </c>
      <c r="H16" s="80">
        <v>0.85599999999999998</v>
      </c>
      <c r="I16" s="42">
        <f t="shared" si="4"/>
        <v>-1.5748031496062992E-2</v>
      </c>
      <c r="J16" s="42">
        <f t="shared" si="4"/>
        <v>-2.3622047244094488E-2</v>
      </c>
      <c r="K16" s="66">
        <f t="shared" si="0"/>
        <v>1.14046</v>
      </c>
      <c r="L16" s="44">
        <v>1.17</v>
      </c>
      <c r="M16" s="44">
        <v>1.1399999999999999</v>
      </c>
      <c r="N16" s="44">
        <v>1.1299999999999999</v>
      </c>
      <c r="O16" s="45">
        <v>-0.02</v>
      </c>
      <c r="P16" s="46">
        <v>-0.03</v>
      </c>
      <c r="Q16" s="56"/>
      <c r="R16" s="48"/>
      <c r="S16" s="67"/>
      <c r="T16" s="50" t="str">
        <f t="shared" si="1"/>
        <v/>
      </c>
      <c r="U16" s="51" t="str">
        <f t="shared" si="2"/>
        <v/>
      </c>
      <c r="V16" s="52" t="str">
        <f t="shared" si="3"/>
        <v/>
      </c>
      <c r="W16" s="53">
        <v>7</v>
      </c>
    </row>
    <row r="17" spans="1:24" ht="24" customHeight="1" x14ac:dyDescent="0.25">
      <c r="A17" s="36"/>
      <c r="B17" s="36">
        <v>10699</v>
      </c>
      <c r="C17" s="37" t="s">
        <v>65</v>
      </c>
      <c r="D17" s="73">
        <v>91747027</v>
      </c>
      <c r="E17" s="74" t="s">
        <v>66</v>
      </c>
      <c r="F17" s="39" t="s">
        <v>67</v>
      </c>
      <c r="G17" s="41">
        <v>0.93700000000000006</v>
      </c>
      <c r="H17" s="41">
        <v>0.89900000000000002</v>
      </c>
      <c r="I17" s="42">
        <f t="shared" si="4"/>
        <v>-1.5748031496062992E-2</v>
      </c>
      <c r="J17" s="42">
        <f t="shared" si="4"/>
        <v>-2.3622047244094488E-2</v>
      </c>
      <c r="K17" s="66">
        <f t="shared" si="0"/>
        <v>1.1899900000000001</v>
      </c>
      <c r="L17" s="44">
        <v>1.17</v>
      </c>
      <c r="M17" s="44">
        <v>1.1399999999999999</v>
      </c>
      <c r="N17" s="44">
        <v>1.1299999999999999</v>
      </c>
      <c r="O17" s="45">
        <v>-0.02</v>
      </c>
      <c r="P17" s="46">
        <v>-0.03</v>
      </c>
      <c r="Q17" s="56"/>
      <c r="R17" s="48"/>
      <c r="S17" s="67"/>
      <c r="T17" s="50" t="str">
        <f t="shared" si="1"/>
        <v/>
      </c>
      <c r="U17" s="51" t="str">
        <f t="shared" si="2"/>
        <v/>
      </c>
      <c r="V17" s="52" t="str">
        <f t="shared" si="3"/>
        <v/>
      </c>
      <c r="W17" s="53">
        <v>9</v>
      </c>
    </row>
    <row r="18" spans="1:24" ht="24" customHeight="1" x14ac:dyDescent="0.25">
      <c r="A18" s="36"/>
      <c r="B18" s="36">
        <v>8981</v>
      </c>
      <c r="C18" s="37" t="s">
        <v>68</v>
      </c>
      <c r="D18" s="38">
        <v>98252811</v>
      </c>
      <c r="E18" s="39" t="s">
        <v>29</v>
      </c>
      <c r="F18" s="39" t="s">
        <v>70</v>
      </c>
      <c r="G18" s="40">
        <v>0.84599999999999997</v>
      </c>
      <c r="H18" s="41">
        <v>0.81699999999999995</v>
      </c>
      <c r="I18" s="42">
        <f t="shared" si="4"/>
        <v>-1.5748031496062992E-2</v>
      </c>
      <c r="J18" s="42">
        <f t="shared" si="4"/>
        <v>-2.3622047244094488E-2</v>
      </c>
      <c r="K18" s="66">
        <f t="shared" si="0"/>
        <v>1.0744199999999999</v>
      </c>
      <c r="L18" s="44">
        <v>1.19</v>
      </c>
      <c r="M18" s="44">
        <v>1.1599999999999999</v>
      </c>
      <c r="N18" s="44">
        <v>1.1499999999999999</v>
      </c>
      <c r="O18" s="45">
        <v>-0.02</v>
      </c>
      <c r="P18" s="46">
        <v>-0.03</v>
      </c>
      <c r="Q18" s="56"/>
      <c r="R18" s="48"/>
      <c r="S18" s="67"/>
      <c r="T18" s="50" t="str">
        <f t="shared" si="1"/>
        <v/>
      </c>
      <c r="U18" s="51" t="str">
        <f t="shared" si="2"/>
        <v/>
      </c>
      <c r="V18" s="52" t="str">
        <f t="shared" si="3"/>
        <v/>
      </c>
      <c r="W18" s="53" t="str">
        <f>IF(V18="","",RANK(V18,V:V,1))</f>
        <v/>
      </c>
    </row>
    <row r="19" spans="1:24" ht="24" customHeight="1" x14ac:dyDescent="0.25">
      <c r="A19" s="36"/>
      <c r="B19" s="36">
        <v>9801</v>
      </c>
      <c r="C19" s="37" t="s">
        <v>71</v>
      </c>
      <c r="D19" s="38">
        <v>91357059</v>
      </c>
      <c r="E19" s="75" t="s">
        <v>72</v>
      </c>
      <c r="F19" s="39" t="s">
        <v>73</v>
      </c>
      <c r="G19" s="70">
        <v>0.94599999999999995</v>
      </c>
      <c r="H19" s="41">
        <v>0.90400000000000003</v>
      </c>
      <c r="I19" s="42">
        <f t="shared" si="4"/>
        <v>-1.5748031496062992E-2</v>
      </c>
      <c r="J19" s="42">
        <f t="shared" si="4"/>
        <v>-2.3622047244094488E-2</v>
      </c>
      <c r="K19" s="66">
        <f t="shared" si="0"/>
        <v>1.2014199999999999</v>
      </c>
      <c r="L19" s="44">
        <v>1.23</v>
      </c>
      <c r="M19" s="44">
        <v>1.2</v>
      </c>
      <c r="N19" s="44">
        <v>1.19</v>
      </c>
      <c r="O19" s="45">
        <v>-0.02</v>
      </c>
      <c r="P19" s="46">
        <v>-0.03</v>
      </c>
      <c r="Q19" s="56"/>
      <c r="R19" s="48"/>
      <c r="S19" s="67"/>
      <c r="T19" s="50" t="str">
        <f>IF(S19="","",S19-R19)</f>
        <v/>
      </c>
      <c r="U19" s="51" t="str">
        <f>IF(S19="","",SUM((HOUR(T19)*3600))+(MINUTE(T19)*60)+(SECOND(T19)))</f>
        <v/>
      </c>
      <c r="V19" s="52" t="str">
        <f>IF(Q19="","",U19*Q19)</f>
        <v/>
      </c>
      <c r="W19" s="53">
        <v>5</v>
      </c>
    </row>
    <row r="20" spans="1:24" ht="24" customHeight="1" x14ac:dyDescent="0.25">
      <c r="A20" s="36"/>
      <c r="B20" s="36"/>
      <c r="C20" s="37" t="s">
        <v>74</v>
      </c>
      <c r="D20" s="38" t="s">
        <v>75</v>
      </c>
      <c r="E20" s="75" t="s">
        <v>76</v>
      </c>
      <c r="F20" s="39"/>
      <c r="G20" s="70">
        <v>0.95499999999999996</v>
      </c>
      <c r="H20" s="41">
        <v>0.92200000000000004</v>
      </c>
      <c r="I20" s="42">
        <f t="shared" si="4"/>
        <v>-1.5748031496062992E-2</v>
      </c>
      <c r="J20" s="42">
        <f t="shared" si="4"/>
        <v>-2.3622047244094488E-2</v>
      </c>
      <c r="K20" s="66">
        <f t="shared" si="0"/>
        <v>1.21285</v>
      </c>
      <c r="L20" s="44">
        <v>1.23</v>
      </c>
      <c r="M20" s="44">
        <v>1.2</v>
      </c>
      <c r="N20" s="44">
        <v>1.19</v>
      </c>
      <c r="O20" s="45">
        <v>-0.02</v>
      </c>
      <c r="P20" s="46">
        <v>-0.03</v>
      </c>
      <c r="Q20" s="56"/>
      <c r="R20" s="48"/>
      <c r="S20" s="67"/>
      <c r="T20" s="50" t="str">
        <f>IF(S20="","",S20-R20)</f>
        <v/>
      </c>
      <c r="U20" s="51" t="str">
        <f>IF(S20="","",SUM((HOUR(T20)*3600))+(MINUTE(T20)*60)+(SECOND(T20)))</f>
        <v/>
      </c>
      <c r="V20" s="52" t="str">
        <f>IF(Q20="","",U20*Q20)</f>
        <v/>
      </c>
      <c r="W20" s="53" t="str">
        <f>IF(V20="","",RANK(V20,V:V,1))</f>
        <v/>
      </c>
    </row>
    <row r="21" spans="1:24" ht="24" customHeight="1" x14ac:dyDescent="0.25">
      <c r="A21" s="36"/>
      <c r="B21" s="36">
        <v>5274</v>
      </c>
      <c r="C21" s="37" t="s">
        <v>77</v>
      </c>
      <c r="D21" s="38" t="s">
        <v>78</v>
      </c>
      <c r="E21" s="75" t="s">
        <v>79</v>
      </c>
      <c r="F21" s="39"/>
      <c r="G21" s="42">
        <v>0.96909999999999996</v>
      </c>
      <c r="H21" s="42">
        <v>0.94489999999999996</v>
      </c>
      <c r="I21" s="42">
        <f t="shared" si="4"/>
        <v>-1.5748031496062992E-2</v>
      </c>
      <c r="J21" s="42">
        <f t="shared" si="4"/>
        <v>-2.3622047244094488E-2</v>
      </c>
      <c r="K21" s="66">
        <f t="shared" si="0"/>
        <v>1.2307569999999999</v>
      </c>
      <c r="L21" s="44">
        <v>1.23</v>
      </c>
      <c r="M21" s="44">
        <v>1.2</v>
      </c>
      <c r="N21" s="44">
        <v>1.19</v>
      </c>
      <c r="O21" s="45">
        <v>-0.02</v>
      </c>
      <c r="P21" s="46">
        <v>-0.03</v>
      </c>
      <c r="Q21" s="56"/>
      <c r="R21" s="48"/>
      <c r="S21" s="67"/>
      <c r="T21" s="50" t="str">
        <f>IF(S21="","",S21-R21)</f>
        <v/>
      </c>
      <c r="U21" s="51" t="str">
        <f>IF(S21="","",SUM((HOUR(T21)*3600))+(MINUTE(T21)*60)+(SECOND(T21)))</f>
        <v/>
      </c>
      <c r="V21" s="52" t="str">
        <f>IF(Q21="","",U21*Q21)</f>
        <v/>
      </c>
      <c r="W21" s="53" t="str">
        <f>IF(V21="","",RANK(V21,V:V,1))</f>
        <v/>
      </c>
    </row>
    <row r="22" spans="1:24" ht="24" customHeight="1" x14ac:dyDescent="0.25">
      <c r="A22" s="76"/>
      <c r="B22" s="76">
        <v>10421</v>
      </c>
      <c r="C22" s="77" t="s">
        <v>77</v>
      </c>
      <c r="D22" s="78" t="s">
        <v>78</v>
      </c>
      <c r="E22" s="79" t="s">
        <v>80</v>
      </c>
      <c r="F22" s="79" t="s">
        <v>81</v>
      </c>
      <c r="G22" s="80">
        <f>+L22/1.27</f>
        <v>1</v>
      </c>
      <c r="H22" s="80">
        <f>+M22/1.27</f>
        <v>0.97637795275590544</v>
      </c>
      <c r="I22" s="81">
        <f t="shared" si="4"/>
        <v>-1.5748031496062992E-2</v>
      </c>
      <c r="J22" s="81">
        <f t="shared" si="4"/>
        <v>-2.3622047244094488E-2</v>
      </c>
      <c r="K22" s="82">
        <f t="shared" si="0"/>
        <v>1.27</v>
      </c>
      <c r="L22" s="83">
        <v>1.27</v>
      </c>
      <c r="M22" s="44">
        <v>1.24</v>
      </c>
      <c r="N22" s="44">
        <v>1.23</v>
      </c>
      <c r="O22" s="45">
        <v>-0.02</v>
      </c>
      <c r="P22" s="46">
        <v>-0.03</v>
      </c>
      <c r="Q22" s="56"/>
      <c r="R22" s="48"/>
      <c r="S22" s="67"/>
      <c r="T22" s="50" t="str">
        <f t="shared" si="1"/>
        <v/>
      </c>
      <c r="U22" s="51" t="str">
        <f t="shared" si="2"/>
        <v/>
      </c>
      <c r="V22" s="52" t="str">
        <f t="shared" si="3"/>
        <v/>
      </c>
      <c r="W22" s="53" t="str">
        <f>IF(V22="","",RANK(V22,V:V,1))</f>
        <v/>
      </c>
    </row>
    <row r="23" spans="1:24" ht="24" customHeight="1" x14ac:dyDescent="0.25">
      <c r="A23" s="36"/>
      <c r="B23" s="63">
        <v>13705</v>
      </c>
      <c r="C23" s="64" t="s">
        <v>82</v>
      </c>
      <c r="D23" s="38">
        <v>90910135</v>
      </c>
      <c r="E23" s="64" t="s">
        <v>83</v>
      </c>
      <c r="F23" s="84" t="s">
        <v>84</v>
      </c>
      <c r="G23" s="85">
        <v>1.008</v>
      </c>
      <c r="H23" s="41">
        <v>0.95599999999999996</v>
      </c>
      <c r="I23" s="42">
        <f t="shared" si="4"/>
        <v>-1.5748031496062992E-2</v>
      </c>
      <c r="J23" s="42">
        <f t="shared" si="4"/>
        <v>-2.3622047244094488E-2</v>
      </c>
      <c r="K23" s="66">
        <f t="shared" si="0"/>
        <v>1.28016</v>
      </c>
      <c r="L23" s="86">
        <v>1.34</v>
      </c>
      <c r="M23" s="86">
        <v>1.31</v>
      </c>
      <c r="N23" s="86">
        <v>1.3</v>
      </c>
      <c r="O23" s="45">
        <v>-0.02</v>
      </c>
      <c r="P23" s="46">
        <v>-0.03</v>
      </c>
      <c r="Q23" s="56"/>
      <c r="R23" s="48"/>
      <c r="S23" s="67"/>
      <c r="T23" s="50" t="str">
        <f t="shared" si="1"/>
        <v/>
      </c>
      <c r="U23" s="51" t="str">
        <f t="shared" si="2"/>
        <v/>
      </c>
      <c r="V23" s="52" t="str">
        <f t="shared" si="3"/>
        <v/>
      </c>
      <c r="W23" s="53" t="str">
        <f>IF(V23="","",RANK(V23,V:V,1))</f>
        <v/>
      </c>
    </row>
    <row r="24" spans="1:24" ht="24" customHeight="1" x14ac:dyDescent="0.25">
      <c r="A24" s="87"/>
      <c r="B24" s="36">
        <v>15028</v>
      </c>
      <c r="C24" s="37" t="s">
        <v>85</v>
      </c>
      <c r="D24" s="38" t="s">
        <v>86</v>
      </c>
      <c r="E24" s="39" t="s">
        <v>83</v>
      </c>
      <c r="F24" s="39" t="s">
        <v>87</v>
      </c>
      <c r="G24" s="85">
        <v>1.022</v>
      </c>
      <c r="H24" s="41">
        <v>0.97519999999999996</v>
      </c>
      <c r="I24" s="42">
        <f t="shared" si="4"/>
        <v>-1.5748031496062992E-2</v>
      </c>
      <c r="J24" s="42">
        <f t="shared" si="4"/>
        <v>-2.3622047244094488E-2</v>
      </c>
      <c r="K24" s="66">
        <f t="shared" si="0"/>
        <v>1.2979400000000001</v>
      </c>
      <c r="L24" s="44">
        <v>1.36</v>
      </c>
      <c r="M24" s="44">
        <v>1.33</v>
      </c>
      <c r="N24" s="44">
        <v>1.32</v>
      </c>
      <c r="O24" s="45">
        <v>-0.02</v>
      </c>
      <c r="P24" s="46">
        <v>-0.03</v>
      </c>
      <c r="Q24" s="56"/>
      <c r="R24" s="48"/>
      <c r="S24" s="67"/>
      <c r="T24" s="50" t="str">
        <f t="shared" si="1"/>
        <v/>
      </c>
      <c r="U24" s="51" t="str">
        <f t="shared" si="2"/>
        <v/>
      </c>
      <c r="V24" s="52" t="str">
        <f t="shared" si="3"/>
        <v/>
      </c>
      <c r="W24" s="53">
        <v>2</v>
      </c>
    </row>
    <row r="25" spans="1:24" ht="11.25" customHeight="1" x14ac:dyDescent="0.25">
      <c r="A25" s="88"/>
      <c r="B25" s="88"/>
      <c r="C25" s="89"/>
      <c r="D25" s="90"/>
      <c r="E25" s="91"/>
      <c r="F25" s="91"/>
      <c r="G25" s="88"/>
      <c r="H25" s="92"/>
      <c r="I25" s="93"/>
      <c r="J25" s="93"/>
      <c r="K25" s="94"/>
      <c r="L25" s="95"/>
      <c r="M25" s="95"/>
      <c r="N25" s="95"/>
      <c r="O25" s="96"/>
      <c r="P25" s="97"/>
      <c r="Q25" s="98"/>
      <c r="R25" s="99"/>
      <c r="S25" s="100"/>
      <c r="T25" s="101"/>
      <c r="U25" s="102"/>
      <c r="V25" s="103"/>
      <c r="W25" s="53" t="str">
        <f>IF(V25="","",RANK(V25,V:V,1))</f>
        <v/>
      </c>
    </row>
    <row r="26" spans="1:24" ht="24" customHeight="1" x14ac:dyDescent="0.25">
      <c r="A26" s="36"/>
      <c r="B26" s="104"/>
      <c r="C26" s="105" t="s">
        <v>88</v>
      </c>
      <c r="D26" s="54">
        <v>90561418</v>
      </c>
      <c r="E26" s="105" t="s">
        <v>89</v>
      </c>
      <c r="F26" s="105" t="s">
        <v>90</v>
      </c>
      <c r="G26" s="60">
        <f>+L26/1.27</f>
        <v>1.0551181102362206</v>
      </c>
      <c r="H26" s="60">
        <f>+M26/1.27</f>
        <v>1.0314960629921259</v>
      </c>
      <c r="I26" s="42">
        <f t="shared" si="4"/>
        <v>-1.5748031496062992E-2</v>
      </c>
      <c r="J26" s="42">
        <f t="shared" si="4"/>
        <v>-2.3622047244094488E-2</v>
      </c>
      <c r="K26" s="66">
        <f t="shared" ref="K26:K36" si="6">+G26*1.27</f>
        <v>1.34</v>
      </c>
      <c r="L26" s="86">
        <v>1.34</v>
      </c>
      <c r="M26" s="86">
        <v>1.31</v>
      </c>
      <c r="N26" s="86">
        <v>1.3</v>
      </c>
      <c r="O26" s="45">
        <v>-0.02</v>
      </c>
      <c r="P26" s="46">
        <v>-0.03</v>
      </c>
      <c r="Q26" s="56"/>
      <c r="R26" s="48"/>
      <c r="S26" s="67"/>
      <c r="T26" s="50" t="str">
        <f t="shared" si="1"/>
        <v/>
      </c>
      <c r="U26" s="51" t="str">
        <f t="shared" si="2"/>
        <v/>
      </c>
      <c r="V26" s="52" t="str">
        <f t="shared" si="3"/>
        <v/>
      </c>
      <c r="W26" s="53" t="str">
        <f>IF(V26="","",RANK(V26,V:V,1))</f>
        <v/>
      </c>
    </row>
    <row r="27" spans="1:24" ht="24" customHeight="1" x14ac:dyDescent="0.25">
      <c r="A27" s="36"/>
      <c r="B27" s="36">
        <v>11046</v>
      </c>
      <c r="C27" s="37" t="s">
        <v>91</v>
      </c>
      <c r="D27" s="58">
        <v>95756310</v>
      </c>
      <c r="E27" s="39" t="s">
        <v>92</v>
      </c>
      <c r="F27" s="39" t="s">
        <v>93</v>
      </c>
      <c r="G27" s="106">
        <v>1.0620000000000001</v>
      </c>
      <c r="H27" s="60">
        <f>+M27/1.27</f>
        <v>1.0472440944881891</v>
      </c>
      <c r="I27" s="42">
        <f t="shared" si="4"/>
        <v>-1.5748031496062992E-2</v>
      </c>
      <c r="J27" s="42">
        <f t="shared" si="4"/>
        <v>-2.3622047244094488E-2</v>
      </c>
      <c r="K27" s="66">
        <f t="shared" si="6"/>
        <v>1.34874</v>
      </c>
      <c r="L27" s="44">
        <v>1.36</v>
      </c>
      <c r="M27" s="44">
        <v>1.33</v>
      </c>
      <c r="N27" s="44">
        <v>1.32</v>
      </c>
      <c r="O27" s="45">
        <v>-0.02</v>
      </c>
      <c r="P27" s="46">
        <v>-0.03</v>
      </c>
      <c r="Q27" s="56"/>
      <c r="R27" s="48"/>
      <c r="S27" s="67"/>
      <c r="T27" s="50" t="str">
        <f t="shared" si="1"/>
        <v/>
      </c>
      <c r="U27" s="51" t="str">
        <f t="shared" si="2"/>
        <v/>
      </c>
      <c r="V27" s="52" t="str">
        <f t="shared" si="3"/>
        <v/>
      </c>
      <c r="W27" s="53" t="str">
        <f>IF(V27="","",RANK(V27,V:V,1))</f>
        <v/>
      </c>
    </row>
    <row r="28" spans="1:24" ht="24" customHeight="1" x14ac:dyDescent="0.25">
      <c r="A28" s="36"/>
      <c r="B28" s="36"/>
      <c r="C28" s="37" t="s">
        <v>94</v>
      </c>
      <c r="D28" s="73" t="s">
        <v>95</v>
      </c>
      <c r="E28" s="39" t="s">
        <v>96</v>
      </c>
      <c r="F28" s="39" t="s">
        <v>97</v>
      </c>
      <c r="G28" s="106"/>
      <c r="H28" s="106"/>
      <c r="I28" s="106"/>
      <c r="J28" s="106"/>
      <c r="K28" s="66">
        <f t="shared" si="6"/>
        <v>0</v>
      </c>
      <c r="L28" s="44"/>
      <c r="M28" s="107"/>
      <c r="N28" s="107"/>
      <c r="O28" s="45">
        <v>-0.02</v>
      </c>
      <c r="P28" s="46">
        <v>-0.03</v>
      </c>
      <c r="Q28" s="56"/>
      <c r="R28" s="48"/>
      <c r="S28" s="67"/>
      <c r="T28" s="50" t="str">
        <f t="shared" si="1"/>
        <v/>
      </c>
      <c r="U28" s="51" t="str">
        <f t="shared" si="2"/>
        <v/>
      </c>
      <c r="V28" s="52" t="str">
        <f t="shared" si="3"/>
        <v/>
      </c>
      <c r="W28" s="53" t="str">
        <f>IF(V28="","",RANK(V28,V:V,1))</f>
        <v/>
      </c>
    </row>
    <row r="29" spans="1:24" ht="24" customHeight="1" x14ac:dyDescent="0.25">
      <c r="A29" s="36"/>
      <c r="B29" s="36">
        <v>2</v>
      </c>
      <c r="C29" s="37" t="s">
        <v>98</v>
      </c>
      <c r="D29" s="108"/>
      <c r="E29" s="109" t="s">
        <v>99</v>
      </c>
      <c r="F29" s="109" t="s">
        <v>100</v>
      </c>
      <c r="G29" s="59">
        <f>+L29/1.27</f>
        <v>0.77952755905511806</v>
      </c>
      <c r="H29" s="59">
        <f>+M29/1.27</f>
        <v>0.77165354330708658</v>
      </c>
      <c r="I29" s="61">
        <f>+O29/1.27</f>
        <v>0</v>
      </c>
      <c r="J29" s="42">
        <f>+P29/1.27</f>
        <v>-2.3622047244094488E-2</v>
      </c>
      <c r="K29" s="66">
        <f t="shared" si="6"/>
        <v>0.99</v>
      </c>
      <c r="L29" s="110">
        <v>0.99</v>
      </c>
      <c r="M29" s="111">
        <v>0.98</v>
      </c>
      <c r="N29" s="111">
        <v>0.98</v>
      </c>
      <c r="O29" s="112"/>
      <c r="P29" s="46">
        <v>-0.03</v>
      </c>
      <c r="Q29" s="56"/>
      <c r="R29" s="48"/>
      <c r="S29" s="67"/>
      <c r="T29" s="50" t="str">
        <f t="shared" si="1"/>
        <v/>
      </c>
      <c r="U29" s="113" t="str">
        <f t="shared" si="2"/>
        <v/>
      </c>
      <c r="V29" s="52" t="str">
        <f t="shared" si="3"/>
        <v/>
      </c>
      <c r="W29" s="53" t="str">
        <f>IF(V29="","",RANK(V29,V:V,1))</f>
        <v/>
      </c>
      <c r="X29" s="114"/>
    </row>
    <row r="30" spans="1:24" ht="24" customHeight="1" x14ac:dyDescent="0.25">
      <c r="A30" s="36"/>
      <c r="B30" s="36">
        <v>40</v>
      </c>
      <c r="C30" s="37" t="s">
        <v>101</v>
      </c>
      <c r="D30" s="54" t="s">
        <v>102</v>
      </c>
      <c r="E30" s="39" t="s">
        <v>32</v>
      </c>
      <c r="F30" s="39" t="s">
        <v>33</v>
      </c>
      <c r="G30" s="59">
        <v>0.86</v>
      </c>
      <c r="H30" s="60">
        <v>0.82499999999999996</v>
      </c>
      <c r="I30" s="42">
        <f t="shared" ref="I30:J36" si="7">+O30/1.27</f>
        <v>-1.5748031496062992E-2</v>
      </c>
      <c r="J30" s="42">
        <f t="shared" si="7"/>
        <v>-2.3622047244094488E-2</v>
      </c>
      <c r="K30" s="66">
        <f t="shared" si="6"/>
        <v>1.0922000000000001</v>
      </c>
      <c r="L30" s="44">
        <v>1.1200000000000001</v>
      </c>
      <c r="M30" s="44">
        <v>1.0900000000000001</v>
      </c>
      <c r="N30" s="44">
        <v>1.0900000000000001</v>
      </c>
      <c r="O30" s="45">
        <v>-0.02</v>
      </c>
      <c r="P30" s="46">
        <v>-0.03</v>
      </c>
      <c r="Q30" s="56"/>
      <c r="R30" s="57"/>
      <c r="S30" s="49"/>
      <c r="T30" s="50" t="str">
        <f t="shared" si="1"/>
        <v/>
      </c>
      <c r="U30" s="51" t="str">
        <f t="shared" si="2"/>
        <v/>
      </c>
      <c r="V30" s="52" t="str">
        <f t="shared" si="3"/>
        <v/>
      </c>
      <c r="W30" s="53" t="str">
        <f>IF(V30="","",RANK(V30,V:V,1))</f>
        <v/>
      </c>
    </row>
    <row r="31" spans="1:24" ht="24" customHeight="1" x14ac:dyDescent="0.25">
      <c r="A31" s="36"/>
      <c r="B31" s="36">
        <v>14593</v>
      </c>
      <c r="C31" s="37" t="s">
        <v>103</v>
      </c>
      <c r="D31" s="38">
        <v>91868824</v>
      </c>
      <c r="E31" s="39" t="s">
        <v>104</v>
      </c>
      <c r="F31" s="39" t="s">
        <v>105</v>
      </c>
      <c r="G31" s="115">
        <v>0.89300000000000002</v>
      </c>
      <c r="H31" s="106">
        <v>0.89300000000000002</v>
      </c>
      <c r="I31" s="42">
        <f t="shared" si="7"/>
        <v>-1.5748031496062992E-2</v>
      </c>
      <c r="J31" s="42">
        <f t="shared" si="7"/>
        <v>-2.3622047244094488E-2</v>
      </c>
      <c r="K31" s="66">
        <f t="shared" si="6"/>
        <v>1.13411</v>
      </c>
      <c r="L31" s="44"/>
      <c r="M31" s="44"/>
      <c r="N31" s="44" t="e">
        <f>+#REF!*1.27</f>
        <v>#REF!</v>
      </c>
      <c r="O31" s="45">
        <v>-0.02</v>
      </c>
      <c r="P31" s="46">
        <v>-0.03</v>
      </c>
      <c r="Q31" s="56"/>
      <c r="R31" s="57"/>
      <c r="S31" s="49"/>
      <c r="T31" s="50" t="str">
        <f t="shared" si="1"/>
        <v/>
      </c>
      <c r="U31" s="51" t="str">
        <f t="shared" si="2"/>
        <v/>
      </c>
      <c r="V31" s="52" t="str">
        <f t="shared" si="3"/>
        <v/>
      </c>
      <c r="W31" s="53" t="str">
        <f>IF(V31="","",RANK(V31,V:V,1))</f>
        <v/>
      </c>
    </row>
    <row r="32" spans="1:24" ht="24" customHeight="1" x14ac:dyDescent="0.25">
      <c r="A32" s="36"/>
      <c r="B32" s="36">
        <v>11586</v>
      </c>
      <c r="C32" s="37" t="s">
        <v>106</v>
      </c>
      <c r="D32" s="54">
        <v>33387544</v>
      </c>
      <c r="E32" s="39" t="s">
        <v>107</v>
      </c>
      <c r="F32" s="39" t="s">
        <v>108</v>
      </c>
      <c r="G32" s="59">
        <f t="shared" ref="G32:H35" si="8">+L32/1.27</f>
        <v>0.89763779527559051</v>
      </c>
      <c r="H32" s="60">
        <f t="shared" si="8"/>
        <v>0.87401574803149618</v>
      </c>
      <c r="I32" s="42">
        <f t="shared" si="7"/>
        <v>-1.5748031496062992E-2</v>
      </c>
      <c r="J32" s="42">
        <f t="shared" si="7"/>
        <v>-2.3622047244094488E-2</v>
      </c>
      <c r="K32" s="66">
        <f t="shared" si="6"/>
        <v>1.1399999999999999</v>
      </c>
      <c r="L32" s="44">
        <v>1.1399999999999999</v>
      </c>
      <c r="M32" s="44">
        <v>1.1100000000000001</v>
      </c>
      <c r="N32" s="44">
        <v>1.1000000000000001</v>
      </c>
      <c r="O32" s="45">
        <v>-0.02</v>
      </c>
      <c r="P32" s="46">
        <v>-0.03</v>
      </c>
      <c r="Q32" s="56"/>
      <c r="R32" s="57"/>
      <c r="S32" s="57"/>
      <c r="T32" s="50" t="str">
        <f t="shared" si="1"/>
        <v/>
      </c>
      <c r="U32" s="51" t="str">
        <f t="shared" si="2"/>
        <v/>
      </c>
      <c r="V32" s="52" t="str">
        <f t="shared" si="3"/>
        <v/>
      </c>
      <c r="W32" s="53" t="str">
        <f>IF(V32="","",RANK(V32,V:V,1))</f>
        <v/>
      </c>
    </row>
    <row r="33" spans="1:23" ht="24" customHeight="1" x14ac:dyDescent="0.25">
      <c r="A33" s="36"/>
      <c r="B33" s="36">
        <v>131</v>
      </c>
      <c r="C33" s="37" t="s">
        <v>109</v>
      </c>
      <c r="D33" s="58">
        <v>93212610</v>
      </c>
      <c r="E33" s="39" t="s">
        <v>39</v>
      </c>
      <c r="F33" s="39" t="s">
        <v>110</v>
      </c>
      <c r="G33" s="59">
        <f t="shared" si="8"/>
        <v>0.89763779527559051</v>
      </c>
      <c r="H33" s="60">
        <f t="shared" si="8"/>
        <v>0.87401574803149618</v>
      </c>
      <c r="I33" s="61">
        <f t="shared" si="7"/>
        <v>0</v>
      </c>
      <c r="J33" s="42">
        <f t="shared" si="7"/>
        <v>-2.3622047244094488E-2</v>
      </c>
      <c r="K33" s="66">
        <f t="shared" si="6"/>
        <v>1.1399999999999999</v>
      </c>
      <c r="L33" s="44">
        <v>1.1399999999999999</v>
      </c>
      <c r="M33" s="44">
        <v>1.1100000000000001</v>
      </c>
      <c r="N33" s="44">
        <v>1.1100000000000001</v>
      </c>
      <c r="O33" s="62"/>
      <c r="P33" s="46">
        <v>-0.03</v>
      </c>
      <c r="Q33" s="56"/>
      <c r="R33" s="57"/>
      <c r="S33" s="49"/>
      <c r="T33" s="50" t="str">
        <f t="shared" si="1"/>
        <v/>
      </c>
      <c r="U33" s="51" t="str">
        <f t="shared" si="2"/>
        <v/>
      </c>
      <c r="V33" s="52" t="str">
        <f t="shared" si="3"/>
        <v/>
      </c>
      <c r="W33" s="53" t="str">
        <f>IF(V33="","",RANK(V33,V:V,1))</f>
        <v/>
      </c>
    </row>
    <row r="34" spans="1:23" ht="24" customHeight="1" x14ac:dyDescent="0.25">
      <c r="A34" s="36"/>
      <c r="B34" s="36">
        <v>9470</v>
      </c>
      <c r="C34" s="37" t="s">
        <v>111</v>
      </c>
      <c r="D34" s="54" t="s">
        <v>112</v>
      </c>
      <c r="E34" s="39" t="s">
        <v>113</v>
      </c>
      <c r="F34" s="39" t="s">
        <v>33</v>
      </c>
      <c r="G34" s="59">
        <f t="shared" si="8"/>
        <v>0.90551181102362199</v>
      </c>
      <c r="H34" s="60">
        <f t="shared" si="8"/>
        <v>0.88188976377952766</v>
      </c>
      <c r="I34" s="42">
        <f t="shared" si="7"/>
        <v>-1.5748031496062992E-2</v>
      </c>
      <c r="J34" s="42">
        <f t="shared" si="7"/>
        <v>-2.3622047244094488E-2</v>
      </c>
      <c r="K34" s="66">
        <f t="shared" si="6"/>
        <v>1.1499999999999999</v>
      </c>
      <c r="L34" s="44">
        <v>1.1499999999999999</v>
      </c>
      <c r="M34" s="44">
        <v>1.1200000000000001</v>
      </c>
      <c r="N34" s="44">
        <v>1.1100000000000001</v>
      </c>
      <c r="O34" s="45">
        <v>-0.02</v>
      </c>
      <c r="P34" s="46">
        <v>-0.03</v>
      </c>
      <c r="Q34" s="56"/>
      <c r="R34" s="49"/>
      <c r="S34" s="49"/>
      <c r="T34" s="50" t="str">
        <f t="shared" si="1"/>
        <v/>
      </c>
      <c r="U34" s="51" t="str">
        <f t="shared" si="2"/>
        <v/>
      </c>
      <c r="V34" s="52" t="str">
        <f t="shared" si="3"/>
        <v/>
      </c>
      <c r="W34" s="53" t="str">
        <f>IF(V34="","",RANK(V34,V:V,1))</f>
        <v/>
      </c>
    </row>
    <row r="35" spans="1:23" ht="24" customHeight="1" x14ac:dyDescent="0.25">
      <c r="A35" s="36"/>
      <c r="B35" s="36">
        <v>10233</v>
      </c>
      <c r="C35" s="37" t="s">
        <v>114</v>
      </c>
      <c r="D35" s="69">
        <v>92445208</v>
      </c>
      <c r="E35" s="74" t="s">
        <v>115</v>
      </c>
      <c r="F35" s="39" t="s">
        <v>116</v>
      </c>
      <c r="G35" s="60">
        <f t="shared" si="8"/>
        <v>0.92913385826771644</v>
      </c>
      <c r="H35" s="60">
        <f t="shared" si="8"/>
        <v>0.90551181102362199</v>
      </c>
      <c r="I35" s="42">
        <f t="shared" si="7"/>
        <v>-1.5748031496062992E-2</v>
      </c>
      <c r="J35" s="42">
        <f t="shared" si="7"/>
        <v>-2.3622047244094488E-2</v>
      </c>
      <c r="K35" s="66">
        <f t="shared" si="6"/>
        <v>1.18</v>
      </c>
      <c r="L35" s="44">
        <v>1.18</v>
      </c>
      <c r="M35" s="44">
        <v>1.1499999999999999</v>
      </c>
      <c r="N35" s="44">
        <v>1.1399999999999999</v>
      </c>
      <c r="O35" s="45">
        <v>-0.02</v>
      </c>
      <c r="P35" s="46">
        <v>-0.03</v>
      </c>
      <c r="Q35" s="56"/>
      <c r="R35" s="48"/>
      <c r="S35" s="67"/>
      <c r="T35" s="50" t="str">
        <f t="shared" si="1"/>
        <v/>
      </c>
      <c r="U35" s="51" t="str">
        <f t="shared" si="2"/>
        <v/>
      </c>
      <c r="V35" s="52" t="str">
        <f t="shared" si="3"/>
        <v/>
      </c>
      <c r="W35" s="53" t="str">
        <f>IF(V35="","",RANK(V35,V:V,1))</f>
        <v/>
      </c>
    </row>
    <row r="36" spans="1:23" ht="24" customHeight="1" x14ac:dyDescent="0.25">
      <c r="A36" s="36"/>
      <c r="B36" s="36">
        <v>10004</v>
      </c>
      <c r="C36" s="37" t="s">
        <v>117</v>
      </c>
      <c r="D36" s="38">
        <v>91376192</v>
      </c>
      <c r="E36" s="39" t="s">
        <v>83</v>
      </c>
      <c r="F36" s="39" t="s">
        <v>118</v>
      </c>
      <c r="G36" s="116">
        <v>1.0328999999999999</v>
      </c>
      <c r="H36" s="60">
        <f>+M36/1.27</f>
        <v>1.0236220472440944</v>
      </c>
      <c r="I36" s="42">
        <f t="shared" si="7"/>
        <v>-1.5748031496062992E-2</v>
      </c>
      <c r="J36" s="42">
        <f t="shared" si="7"/>
        <v>-2.3622047244094488E-2</v>
      </c>
      <c r="K36" s="66">
        <f t="shared" si="6"/>
        <v>1.3117829999999999</v>
      </c>
      <c r="L36" s="44">
        <v>1.33</v>
      </c>
      <c r="M36" s="44">
        <v>1.3</v>
      </c>
      <c r="N36" s="44">
        <v>1.29</v>
      </c>
      <c r="O36" s="45">
        <v>-0.02</v>
      </c>
      <c r="P36" s="46">
        <v>-0.03</v>
      </c>
      <c r="Q36" s="56"/>
      <c r="R36" s="48"/>
      <c r="S36" s="67"/>
      <c r="T36" s="50" t="str">
        <f t="shared" si="1"/>
        <v/>
      </c>
      <c r="U36" s="51" t="str">
        <f t="shared" si="2"/>
        <v/>
      </c>
      <c r="V36" s="52" t="str">
        <f t="shared" si="3"/>
        <v/>
      </c>
      <c r="W36" s="53" t="str">
        <f>IF(V36="","",RANK(V36,V:V,1))</f>
        <v/>
      </c>
    </row>
    <row r="37" spans="1:23" ht="24" customHeight="1" x14ac:dyDescent="0.25">
      <c r="A37" s="36"/>
      <c r="B37" s="36"/>
      <c r="C37" s="37"/>
      <c r="D37" s="38"/>
      <c r="E37" s="39"/>
      <c r="F37" s="39"/>
      <c r="G37" s="106"/>
      <c r="H37" s="60"/>
      <c r="I37" s="42"/>
      <c r="J37" s="42"/>
      <c r="K37" s="43"/>
      <c r="L37" s="44"/>
      <c r="M37" s="44"/>
      <c r="N37" s="44"/>
      <c r="O37" s="45"/>
      <c r="P37" s="46"/>
      <c r="Q37" s="56"/>
      <c r="R37" s="48"/>
      <c r="S37" s="67"/>
      <c r="T37" s="50" t="str">
        <f t="shared" si="1"/>
        <v/>
      </c>
      <c r="U37" s="51" t="str">
        <f t="shared" si="2"/>
        <v/>
      </c>
      <c r="V37" s="52" t="str">
        <f t="shared" si="3"/>
        <v/>
      </c>
      <c r="W37" s="53" t="str">
        <f>IF(V37="","",RANK(V37,V:V,1))</f>
        <v/>
      </c>
    </row>
    <row r="38" spans="1:23" ht="24" customHeight="1" x14ac:dyDescent="0.25">
      <c r="A38" s="36"/>
      <c r="B38" s="36"/>
      <c r="C38" s="37"/>
      <c r="D38" s="38"/>
      <c r="E38" s="39"/>
      <c r="F38" s="39"/>
      <c r="G38" s="106"/>
      <c r="H38" s="60"/>
      <c r="I38" s="42"/>
      <c r="J38" s="42"/>
      <c r="K38" s="43"/>
      <c r="L38" s="44"/>
      <c r="M38" s="44"/>
      <c r="N38" s="44"/>
      <c r="O38" s="45"/>
      <c r="P38" s="46"/>
      <c r="Q38" s="56"/>
      <c r="R38" s="48"/>
      <c r="S38" s="67"/>
      <c r="T38" s="50" t="str">
        <f t="shared" si="1"/>
        <v/>
      </c>
      <c r="U38" s="51" t="str">
        <f t="shared" si="2"/>
        <v/>
      </c>
      <c r="V38" s="52" t="str">
        <f t="shared" si="3"/>
        <v/>
      </c>
      <c r="W38" s="53" t="str">
        <f>IF(V38="","",RANK(V38,V:V,1))</f>
        <v/>
      </c>
    </row>
    <row r="39" spans="1:23" ht="24" customHeight="1" x14ac:dyDescent="0.25">
      <c r="A39" s="36"/>
      <c r="B39" s="36"/>
      <c r="C39" s="37"/>
      <c r="D39" s="38"/>
      <c r="E39" s="39"/>
      <c r="F39" s="39"/>
      <c r="G39" s="106"/>
      <c r="H39" s="60"/>
      <c r="I39" s="42"/>
      <c r="J39" s="42"/>
      <c r="K39" s="43"/>
      <c r="L39" s="44"/>
      <c r="M39" s="44"/>
      <c r="N39" s="44"/>
      <c r="O39" s="45"/>
      <c r="P39" s="46"/>
      <c r="Q39" s="56"/>
      <c r="R39" s="48"/>
      <c r="S39" s="67"/>
      <c r="T39" s="50" t="str">
        <f t="shared" si="1"/>
        <v/>
      </c>
      <c r="U39" s="51" t="str">
        <f t="shared" si="2"/>
        <v/>
      </c>
      <c r="V39" s="52" t="str">
        <f t="shared" si="3"/>
        <v/>
      </c>
      <c r="W39" s="53" t="str">
        <f>IF(V39="","",RANK(V39,V:V,1))</f>
        <v/>
      </c>
    </row>
    <row r="40" spans="1:23" ht="22.5" customHeight="1" x14ac:dyDescent="0.25">
      <c r="A40" s="36"/>
      <c r="B40" s="40"/>
      <c r="C40" s="39" t="s">
        <v>119</v>
      </c>
      <c r="D40" s="73"/>
      <c r="E40" s="39"/>
      <c r="F40" s="39"/>
      <c r="G40" s="106"/>
      <c r="H40" s="106"/>
      <c r="I40" s="106"/>
      <c r="J40" s="106"/>
      <c r="K40" s="43"/>
      <c r="L40" s="107"/>
      <c r="M40" s="107"/>
      <c r="N40" s="107"/>
      <c r="O40" s="45"/>
      <c r="P40" s="46"/>
      <c r="Q40" s="56"/>
      <c r="R40" s="48"/>
      <c r="S40" s="67"/>
      <c r="T40" s="50" t="str">
        <f t="shared" si="1"/>
        <v/>
      </c>
      <c r="U40" s="51" t="str">
        <f t="shared" si="2"/>
        <v/>
      </c>
      <c r="V40" s="52" t="str">
        <f t="shared" si="3"/>
        <v/>
      </c>
      <c r="W40" s="53"/>
    </row>
    <row r="41" spans="1:23" ht="22.5" customHeight="1" thickBot="1" x14ac:dyDescent="0.3">
      <c r="A41" s="36"/>
      <c r="B41" s="117"/>
      <c r="C41" s="39" t="s">
        <v>120</v>
      </c>
      <c r="D41" s="38"/>
      <c r="E41" s="64"/>
      <c r="F41" s="64"/>
      <c r="G41" s="116"/>
      <c r="H41" s="116"/>
      <c r="I41" s="116"/>
      <c r="J41" s="116"/>
      <c r="K41" s="43"/>
      <c r="L41" s="64"/>
      <c r="M41" s="64"/>
      <c r="N41" s="64"/>
      <c r="O41" s="45"/>
      <c r="P41" s="46"/>
      <c r="Q41" s="56"/>
      <c r="R41" s="48"/>
      <c r="S41" s="67"/>
      <c r="T41" s="50" t="str">
        <f t="shared" si="1"/>
        <v/>
      </c>
      <c r="U41" s="51" t="str">
        <f t="shared" si="2"/>
        <v/>
      </c>
      <c r="V41" s="52" t="str">
        <f t="shared" si="3"/>
        <v/>
      </c>
      <c r="W41" s="118"/>
    </row>
  </sheetData>
  <mergeCells count="1">
    <mergeCell ref="A2:E2"/>
  </mergeCells>
  <dataValidations count="1">
    <dataValidation type="list" errorStyle="warning" allowBlank="1" showDropDown="1" showInputMessage="1" showErrorMessage="1" errorTitle="Du har nokk tastet feil" error="Dette var feil Ivar" promptTitle="Info" prompt="Kun &quot;m.s&quot; , &quot;u.s&quot; eller &quot;k.f&quot; kan benyttes" sqref="P5:P41">
      <formula1>$L$3:$N$3</formula1>
    </dataValidation>
  </dataValidation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5"/>
  <sheetViews>
    <sheetView workbookViewId="0">
      <selection activeCell="M20" sqref="M20"/>
    </sheetView>
  </sheetViews>
  <sheetFormatPr baseColWidth="10" defaultRowHeight="15" x14ac:dyDescent="0.25"/>
  <cols>
    <col min="3" max="3" width="14.5703125" customWidth="1"/>
  </cols>
  <sheetData>
    <row r="1" spans="1:20" ht="15.75" thickBot="1" x14ac:dyDescent="0.3">
      <c r="A1" s="1" t="s">
        <v>127</v>
      </c>
      <c r="B1" s="2"/>
      <c r="C1" s="2"/>
      <c r="D1" s="3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0" ht="51.75" thickBot="1" x14ac:dyDescent="0.3">
      <c r="A2" s="129" t="s">
        <v>122</v>
      </c>
      <c r="B2" s="130"/>
      <c r="C2" s="130"/>
      <c r="D2" s="130"/>
      <c r="E2" s="131"/>
      <c r="F2" s="124" t="s">
        <v>126</v>
      </c>
      <c r="G2" s="7" t="s">
        <v>132</v>
      </c>
      <c r="H2" s="7">
        <v>6</v>
      </c>
      <c r="I2" s="7" t="s">
        <v>137</v>
      </c>
      <c r="J2" s="124" t="s">
        <v>142</v>
      </c>
      <c r="K2" s="124" t="s">
        <v>147</v>
      </c>
      <c r="L2" s="7">
        <v>4</v>
      </c>
      <c r="M2" s="124" t="s">
        <v>151</v>
      </c>
      <c r="N2" s="7" t="s">
        <v>0</v>
      </c>
      <c r="O2" s="7" t="s">
        <v>148</v>
      </c>
      <c r="P2" s="7" t="s">
        <v>0</v>
      </c>
      <c r="Q2" s="7" t="s">
        <v>0</v>
      </c>
      <c r="R2" s="7" t="s">
        <v>0</v>
      </c>
      <c r="S2" s="7" t="s">
        <v>0</v>
      </c>
      <c r="T2" s="7" t="s">
        <v>0</v>
      </c>
    </row>
    <row r="3" spans="1:20" ht="15.75" thickBot="1" x14ac:dyDescent="0.3">
      <c r="A3" s="17" t="s">
        <v>3</v>
      </c>
      <c r="B3" s="18" t="s">
        <v>4</v>
      </c>
      <c r="C3" s="19" t="s">
        <v>5</v>
      </c>
      <c r="D3" s="20" t="s">
        <v>6</v>
      </c>
      <c r="E3" s="19" t="s">
        <v>7</v>
      </c>
      <c r="F3" s="125">
        <v>42491</v>
      </c>
      <c r="G3" s="125">
        <v>42493</v>
      </c>
      <c r="H3" s="125">
        <v>42500</v>
      </c>
      <c r="I3" s="125">
        <v>42514</v>
      </c>
      <c r="J3" s="125">
        <v>42521</v>
      </c>
      <c r="K3" s="125">
        <v>42528</v>
      </c>
      <c r="L3" s="125">
        <v>42535</v>
      </c>
      <c r="M3" s="125">
        <v>42542</v>
      </c>
      <c r="N3" s="125">
        <v>42549</v>
      </c>
      <c r="O3" s="19" t="s">
        <v>8</v>
      </c>
      <c r="P3" s="19" t="s">
        <v>8</v>
      </c>
      <c r="Q3" s="19" t="s">
        <v>8</v>
      </c>
      <c r="R3" s="19" t="s">
        <v>8</v>
      </c>
      <c r="S3" s="19" t="s">
        <v>8</v>
      </c>
      <c r="T3" s="19" t="s">
        <v>8</v>
      </c>
    </row>
    <row r="4" spans="1:20" ht="16.5" thickBot="1" x14ac:dyDescent="0.3">
      <c r="A4" s="28" t="s">
        <v>26</v>
      </c>
      <c r="B4" s="29"/>
      <c r="C4" s="29"/>
      <c r="D4" s="30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</row>
    <row r="5" spans="1:20" x14ac:dyDescent="0.25">
      <c r="A5" s="36"/>
      <c r="B5" s="36">
        <v>5277</v>
      </c>
      <c r="C5" s="37" t="s">
        <v>28</v>
      </c>
      <c r="D5" s="38">
        <v>91697838</v>
      </c>
      <c r="E5" s="39" t="s">
        <v>150</v>
      </c>
      <c r="F5" s="39"/>
      <c r="G5" s="39"/>
      <c r="H5" s="39"/>
      <c r="I5" s="39">
        <v>6</v>
      </c>
      <c r="J5" s="39"/>
      <c r="K5" s="39"/>
      <c r="L5" s="39"/>
      <c r="M5" s="39">
        <v>3</v>
      </c>
      <c r="N5" s="39"/>
      <c r="O5" s="39">
        <f>SUM(F5:N5)</f>
        <v>9</v>
      </c>
      <c r="P5" s="39"/>
      <c r="Q5" s="39"/>
      <c r="R5" s="39"/>
      <c r="S5" s="39"/>
      <c r="T5" s="39"/>
    </row>
    <row r="6" spans="1:20" x14ac:dyDescent="0.25">
      <c r="A6" s="36"/>
      <c r="B6" s="36">
        <v>72</v>
      </c>
      <c r="C6" s="39" t="s">
        <v>31</v>
      </c>
      <c r="D6" s="54">
        <v>40410236</v>
      </c>
      <c r="E6" s="39" t="s">
        <v>32</v>
      </c>
      <c r="F6" s="39"/>
      <c r="G6" s="39"/>
      <c r="H6" s="39"/>
      <c r="I6" s="39"/>
      <c r="J6" s="39"/>
      <c r="K6" s="39"/>
      <c r="L6" s="39"/>
      <c r="M6" s="39"/>
      <c r="N6" s="39"/>
      <c r="O6" s="39">
        <f t="shared" ref="O6:O23" si="0">SUM(F6:N6)</f>
        <v>0</v>
      </c>
      <c r="P6" s="39"/>
      <c r="Q6" s="39"/>
      <c r="R6" s="39"/>
      <c r="S6" s="39"/>
      <c r="T6" s="39"/>
    </row>
    <row r="7" spans="1:20" x14ac:dyDescent="0.25">
      <c r="A7" s="36"/>
      <c r="B7" s="36">
        <v>14761</v>
      </c>
      <c r="C7" s="37" t="s">
        <v>34</v>
      </c>
      <c r="D7" s="58" t="s">
        <v>35</v>
      </c>
      <c r="E7" s="39" t="s">
        <v>36</v>
      </c>
      <c r="F7" s="39"/>
      <c r="G7" s="39"/>
      <c r="H7" s="39"/>
      <c r="I7" s="39"/>
      <c r="J7" s="39"/>
      <c r="K7" s="39"/>
      <c r="L7" s="39"/>
      <c r="M7" s="39"/>
      <c r="N7" s="39"/>
      <c r="O7" s="39">
        <f t="shared" si="0"/>
        <v>0</v>
      </c>
      <c r="P7" s="39"/>
      <c r="Q7" s="39"/>
      <c r="R7" s="39"/>
      <c r="S7" s="39"/>
      <c r="T7" s="39"/>
    </row>
    <row r="8" spans="1:20" x14ac:dyDescent="0.25">
      <c r="A8" s="36"/>
      <c r="B8" s="36">
        <v>48</v>
      </c>
      <c r="C8" s="37" t="s">
        <v>38</v>
      </c>
      <c r="D8" s="38">
        <v>45463739</v>
      </c>
      <c r="E8" s="39" t="s">
        <v>39</v>
      </c>
      <c r="F8" s="39">
        <v>4</v>
      </c>
      <c r="G8" s="39"/>
      <c r="H8" s="39"/>
      <c r="I8" s="39"/>
      <c r="J8" s="39">
        <v>7</v>
      </c>
      <c r="K8" s="39"/>
      <c r="L8" s="39">
        <v>4</v>
      </c>
      <c r="M8" s="39">
        <v>8</v>
      </c>
      <c r="N8" s="39"/>
      <c r="O8" s="39">
        <f t="shared" si="0"/>
        <v>23</v>
      </c>
      <c r="P8" s="39"/>
      <c r="Q8" s="39"/>
      <c r="R8" s="39"/>
      <c r="S8" s="39"/>
      <c r="T8" s="39"/>
    </row>
    <row r="9" spans="1:20" x14ac:dyDescent="0.25">
      <c r="A9" s="36"/>
      <c r="B9" s="36">
        <v>145</v>
      </c>
      <c r="C9" s="37" t="s">
        <v>41</v>
      </c>
      <c r="D9" s="54">
        <v>93212610</v>
      </c>
      <c r="E9" s="39" t="s">
        <v>39</v>
      </c>
      <c r="F9" s="39"/>
      <c r="G9" s="39"/>
      <c r="H9" s="39"/>
      <c r="I9" s="39"/>
      <c r="J9" s="39"/>
      <c r="K9" s="39"/>
      <c r="L9" s="39"/>
      <c r="M9" s="39"/>
      <c r="N9" s="39"/>
      <c r="O9" s="39">
        <f t="shared" si="0"/>
        <v>0</v>
      </c>
      <c r="P9" s="39"/>
      <c r="Q9" s="39"/>
      <c r="R9" s="39"/>
      <c r="S9" s="39"/>
      <c r="T9" s="39"/>
    </row>
    <row r="10" spans="1:20" x14ac:dyDescent="0.25">
      <c r="A10" s="36"/>
      <c r="B10" s="36">
        <v>5559</v>
      </c>
      <c r="C10" s="37" t="s">
        <v>43</v>
      </c>
      <c r="D10" s="54">
        <v>91387361</v>
      </c>
      <c r="E10" s="39" t="s">
        <v>44</v>
      </c>
      <c r="F10" s="39"/>
      <c r="G10" s="39"/>
      <c r="H10" s="39"/>
      <c r="I10" s="39"/>
      <c r="J10" s="39"/>
      <c r="K10" s="39"/>
      <c r="L10" s="39"/>
      <c r="M10" s="39"/>
      <c r="N10" s="39"/>
      <c r="O10" s="39">
        <f t="shared" si="0"/>
        <v>0</v>
      </c>
      <c r="P10" s="39"/>
      <c r="Q10" s="39"/>
      <c r="R10" s="39"/>
      <c r="S10" s="39"/>
      <c r="T10" s="39"/>
    </row>
    <row r="11" spans="1:20" x14ac:dyDescent="0.25">
      <c r="A11" s="36"/>
      <c r="B11" s="63">
        <v>7782</v>
      </c>
      <c r="C11" s="64" t="s">
        <v>46</v>
      </c>
      <c r="D11" s="65" t="s">
        <v>47</v>
      </c>
      <c r="E11" s="64" t="s">
        <v>48</v>
      </c>
      <c r="F11" s="64">
        <v>2</v>
      </c>
      <c r="G11" s="64">
        <v>1</v>
      </c>
      <c r="H11" s="64">
        <v>2</v>
      </c>
      <c r="I11" s="64">
        <v>1</v>
      </c>
      <c r="J11" s="64"/>
      <c r="K11" s="64"/>
      <c r="L11" s="64"/>
      <c r="M11" s="64">
        <v>4</v>
      </c>
      <c r="N11" s="64"/>
      <c r="O11" s="39">
        <f t="shared" si="0"/>
        <v>10</v>
      </c>
      <c r="P11" s="64"/>
      <c r="Q11" s="64"/>
      <c r="R11" s="64"/>
      <c r="S11" s="64"/>
      <c r="T11" s="64"/>
    </row>
    <row r="12" spans="1:20" x14ac:dyDescent="0.25">
      <c r="A12" s="36"/>
      <c r="B12" s="36">
        <v>6525</v>
      </c>
      <c r="C12" s="37" t="s">
        <v>50</v>
      </c>
      <c r="D12" s="68" t="s">
        <v>51</v>
      </c>
      <c r="E12" s="39" t="s">
        <v>52</v>
      </c>
      <c r="F12" s="39"/>
      <c r="G12" s="39"/>
      <c r="H12" s="39"/>
      <c r="I12" s="39"/>
      <c r="J12" s="39">
        <v>5</v>
      </c>
      <c r="K12" s="39">
        <v>5</v>
      </c>
      <c r="L12" s="39"/>
      <c r="M12" s="39"/>
      <c r="N12" s="39"/>
      <c r="O12" s="39">
        <f t="shared" si="0"/>
        <v>10</v>
      </c>
      <c r="P12" s="39"/>
      <c r="Q12" s="39"/>
      <c r="R12" s="39"/>
      <c r="S12" s="39"/>
      <c r="T12" s="39"/>
    </row>
    <row r="13" spans="1:20" x14ac:dyDescent="0.25">
      <c r="A13" s="36"/>
      <c r="B13" s="36">
        <v>9549</v>
      </c>
      <c r="C13" s="37" t="s">
        <v>54</v>
      </c>
      <c r="D13" s="69">
        <v>92824382</v>
      </c>
      <c r="E13" s="39" t="s">
        <v>55</v>
      </c>
      <c r="F13" s="39"/>
      <c r="G13" s="39"/>
      <c r="H13" s="39"/>
      <c r="I13" s="39"/>
      <c r="J13" s="39"/>
      <c r="K13" s="39"/>
      <c r="L13" s="39">
        <v>7</v>
      </c>
      <c r="M13" s="39"/>
      <c r="N13" s="39"/>
      <c r="O13" s="39">
        <f t="shared" si="0"/>
        <v>7</v>
      </c>
      <c r="P13" s="39"/>
      <c r="Q13" s="39"/>
      <c r="R13" s="39"/>
      <c r="S13" s="39"/>
      <c r="T13" s="39"/>
    </row>
    <row r="14" spans="1:20" x14ac:dyDescent="0.25">
      <c r="A14" s="36"/>
      <c r="B14" s="36">
        <v>5656</v>
      </c>
      <c r="C14" s="37" t="s">
        <v>56</v>
      </c>
      <c r="D14" s="38">
        <v>93215645</v>
      </c>
      <c r="E14" s="39" t="s">
        <v>57</v>
      </c>
      <c r="F14" s="39">
        <v>3</v>
      </c>
      <c r="G14" s="39"/>
      <c r="H14" s="39">
        <v>1</v>
      </c>
      <c r="I14" s="39">
        <v>7</v>
      </c>
      <c r="J14" s="39">
        <v>8</v>
      </c>
      <c r="K14" s="39">
        <v>3</v>
      </c>
      <c r="L14" s="39">
        <v>1</v>
      </c>
      <c r="M14" s="39">
        <v>1</v>
      </c>
      <c r="N14" s="39"/>
      <c r="O14" s="39">
        <f t="shared" si="0"/>
        <v>24</v>
      </c>
      <c r="P14" s="39"/>
      <c r="Q14" s="39"/>
      <c r="R14" s="39"/>
      <c r="S14" s="39"/>
      <c r="T14" s="39"/>
    </row>
    <row r="15" spans="1:20" x14ac:dyDescent="0.25">
      <c r="A15" s="36"/>
      <c r="B15" s="36">
        <v>6693</v>
      </c>
      <c r="C15" s="37" t="s">
        <v>59</v>
      </c>
      <c r="D15" s="38" t="s">
        <v>60</v>
      </c>
      <c r="E15" s="39" t="s">
        <v>57</v>
      </c>
      <c r="F15" s="39"/>
      <c r="G15" s="39"/>
      <c r="H15" s="39"/>
      <c r="I15" s="39"/>
      <c r="J15" s="39"/>
      <c r="K15" s="39"/>
      <c r="L15" s="39">
        <v>3</v>
      </c>
      <c r="M15" s="39">
        <v>6</v>
      </c>
      <c r="N15" s="39"/>
      <c r="O15" s="39">
        <f t="shared" si="0"/>
        <v>9</v>
      </c>
      <c r="P15" s="39"/>
      <c r="Q15" s="39"/>
      <c r="R15" s="39"/>
      <c r="S15" s="39"/>
      <c r="T15" s="39"/>
    </row>
    <row r="16" spans="1:20" x14ac:dyDescent="0.25">
      <c r="A16" s="36"/>
      <c r="B16" s="63">
        <v>13910</v>
      </c>
      <c r="C16" s="37" t="s">
        <v>62</v>
      </c>
      <c r="D16" s="58">
        <v>90936888</v>
      </c>
      <c r="E16" s="39" t="s">
        <v>63</v>
      </c>
      <c r="F16" s="39">
        <v>1</v>
      </c>
      <c r="G16" s="39">
        <v>2</v>
      </c>
      <c r="H16" s="39">
        <v>6</v>
      </c>
      <c r="I16" s="39">
        <v>2</v>
      </c>
      <c r="J16" s="39">
        <v>3</v>
      </c>
      <c r="K16" s="39">
        <v>2</v>
      </c>
      <c r="L16" s="39">
        <v>9</v>
      </c>
      <c r="M16" s="39">
        <v>7</v>
      </c>
      <c r="N16" s="39"/>
      <c r="O16" s="39">
        <f t="shared" si="0"/>
        <v>32</v>
      </c>
      <c r="P16" s="39"/>
      <c r="Q16" s="39"/>
      <c r="R16" s="39"/>
      <c r="S16" s="39"/>
      <c r="T16" s="39"/>
    </row>
    <row r="17" spans="1:20" x14ac:dyDescent="0.25">
      <c r="A17" s="36"/>
      <c r="B17" s="36">
        <v>10699</v>
      </c>
      <c r="C17" s="37" t="s">
        <v>65</v>
      </c>
      <c r="D17" s="73">
        <v>91747027</v>
      </c>
      <c r="E17" s="74" t="s">
        <v>130</v>
      </c>
      <c r="F17" s="39"/>
      <c r="G17" s="39"/>
      <c r="H17" s="39"/>
      <c r="I17" s="39">
        <v>5</v>
      </c>
      <c r="J17" s="39"/>
      <c r="K17" s="39">
        <v>4</v>
      </c>
      <c r="L17" s="39">
        <v>8</v>
      </c>
      <c r="M17" s="39">
        <v>9</v>
      </c>
      <c r="N17" s="39"/>
      <c r="O17" s="39">
        <f t="shared" si="0"/>
        <v>26</v>
      </c>
      <c r="P17" s="39"/>
      <c r="Q17" s="39"/>
      <c r="R17" s="39"/>
      <c r="S17" s="39"/>
      <c r="T17" s="39"/>
    </row>
    <row r="18" spans="1:20" x14ac:dyDescent="0.25">
      <c r="A18" s="36"/>
      <c r="B18" s="36">
        <v>8981</v>
      </c>
      <c r="C18" s="37" t="s">
        <v>68</v>
      </c>
      <c r="D18" s="38">
        <v>98252811</v>
      </c>
      <c r="E18" s="39" t="s">
        <v>29</v>
      </c>
      <c r="F18" s="39"/>
      <c r="G18" s="39"/>
      <c r="H18" s="39">
        <v>7</v>
      </c>
      <c r="I18" s="39"/>
      <c r="J18" s="39">
        <v>2</v>
      </c>
      <c r="K18" s="39">
        <v>1</v>
      </c>
      <c r="L18" s="39">
        <v>5</v>
      </c>
      <c r="M18" s="39"/>
      <c r="N18" s="39"/>
      <c r="O18" s="39">
        <f t="shared" si="0"/>
        <v>15</v>
      </c>
      <c r="P18" s="39"/>
      <c r="Q18" s="39"/>
      <c r="R18" s="39"/>
      <c r="S18" s="39"/>
      <c r="T18" s="39"/>
    </row>
    <row r="19" spans="1:20" x14ac:dyDescent="0.25">
      <c r="A19" s="36"/>
      <c r="B19" s="36">
        <v>9801</v>
      </c>
      <c r="C19" s="37" t="s">
        <v>71</v>
      </c>
      <c r="D19" s="38">
        <v>91357059</v>
      </c>
      <c r="E19" s="75" t="s">
        <v>72</v>
      </c>
      <c r="F19" s="39"/>
      <c r="G19" s="39">
        <v>3</v>
      </c>
      <c r="H19" s="39">
        <v>3</v>
      </c>
      <c r="I19" s="39">
        <v>3</v>
      </c>
      <c r="J19" s="39">
        <v>6</v>
      </c>
      <c r="K19" s="39"/>
      <c r="L19" s="39">
        <v>6</v>
      </c>
      <c r="M19" s="39">
        <v>5</v>
      </c>
      <c r="N19" s="39"/>
      <c r="O19" s="39">
        <f t="shared" si="0"/>
        <v>26</v>
      </c>
      <c r="P19" s="39"/>
      <c r="Q19" s="39"/>
      <c r="R19" s="39"/>
      <c r="S19" s="39"/>
      <c r="T19" s="39"/>
    </row>
    <row r="20" spans="1:20" x14ac:dyDescent="0.25">
      <c r="A20" s="36"/>
      <c r="B20" s="36"/>
      <c r="C20" s="37" t="s">
        <v>74</v>
      </c>
      <c r="D20" s="38" t="s">
        <v>75</v>
      </c>
      <c r="E20" s="75" t="s">
        <v>76</v>
      </c>
      <c r="F20" s="39"/>
      <c r="G20" s="39"/>
      <c r="H20" s="39"/>
      <c r="I20" s="39"/>
      <c r="J20" s="39"/>
      <c r="K20" s="39"/>
      <c r="L20" s="39"/>
      <c r="M20" s="39"/>
      <c r="N20" s="39"/>
      <c r="O20" s="39">
        <f t="shared" si="0"/>
        <v>0</v>
      </c>
      <c r="P20" s="39"/>
      <c r="Q20" s="39"/>
      <c r="R20" s="39"/>
      <c r="S20" s="39"/>
      <c r="T20" s="39"/>
    </row>
    <row r="21" spans="1:20" x14ac:dyDescent="0.25">
      <c r="A21" s="36"/>
      <c r="B21" s="36">
        <v>5274</v>
      </c>
      <c r="C21" s="37" t="s">
        <v>77</v>
      </c>
      <c r="D21" s="38" t="s">
        <v>78</v>
      </c>
      <c r="E21" s="75" t="s">
        <v>79</v>
      </c>
      <c r="F21" s="39"/>
      <c r="G21" s="39"/>
      <c r="H21" s="39">
        <v>5</v>
      </c>
      <c r="I21" s="39">
        <v>7</v>
      </c>
      <c r="J21" s="39">
        <v>4</v>
      </c>
      <c r="K21" s="39"/>
      <c r="L21" s="39"/>
      <c r="M21" s="39"/>
      <c r="N21" s="39"/>
      <c r="O21" s="39">
        <f t="shared" si="0"/>
        <v>16</v>
      </c>
      <c r="P21" s="39"/>
      <c r="Q21" s="39"/>
      <c r="R21" s="39"/>
      <c r="S21" s="39"/>
      <c r="T21" s="39"/>
    </row>
    <row r="22" spans="1:20" x14ac:dyDescent="0.25">
      <c r="A22" s="36"/>
      <c r="B22" s="63">
        <v>13705</v>
      </c>
      <c r="C22" s="64" t="s">
        <v>82</v>
      </c>
      <c r="D22" s="38">
        <v>90910135</v>
      </c>
      <c r="E22" s="64" t="s">
        <v>83</v>
      </c>
      <c r="F22" s="84"/>
      <c r="G22" s="84"/>
      <c r="H22" s="84"/>
      <c r="I22" s="84"/>
      <c r="J22" s="84"/>
      <c r="K22" s="84"/>
      <c r="L22" s="84"/>
      <c r="M22" s="84"/>
      <c r="N22" s="84"/>
      <c r="O22" s="39">
        <f t="shared" si="0"/>
        <v>0</v>
      </c>
      <c r="P22" s="84"/>
      <c r="Q22" s="84"/>
      <c r="R22" s="84"/>
      <c r="S22" s="84"/>
      <c r="T22" s="84"/>
    </row>
    <row r="23" spans="1:20" x14ac:dyDescent="0.25">
      <c r="A23" s="87"/>
      <c r="B23" s="36">
        <v>15028</v>
      </c>
      <c r="C23" s="37" t="s">
        <v>85</v>
      </c>
      <c r="D23" s="38" t="s">
        <v>86</v>
      </c>
      <c r="E23" s="39" t="s">
        <v>83</v>
      </c>
      <c r="F23" s="39"/>
      <c r="G23" s="39">
        <v>4</v>
      </c>
      <c r="H23" s="39">
        <v>4</v>
      </c>
      <c r="I23" s="39">
        <v>4</v>
      </c>
      <c r="J23" s="39">
        <v>1</v>
      </c>
      <c r="K23" s="39"/>
      <c r="L23" s="39">
        <v>2</v>
      </c>
      <c r="M23" s="39">
        <v>2</v>
      </c>
      <c r="N23" s="39"/>
      <c r="O23" s="39">
        <f t="shared" si="0"/>
        <v>17</v>
      </c>
      <c r="P23" s="39"/>
      <c r="Q23" s="39"/>
      <c r="R23" s="39"/>
      <c r="S23" s="39"/>
      <c r="T23" s="39"/>
    </row>
    <row r="24" spans="1:20" x14ac:dyDescent="0.25">
      <c r="A24" s="88"/>
      <c r="B24" s="88"/>
      <c r="C24" s="89"/>
      <c r="D24" s="90"/>
      <c r="E24" s="91"/>
      <c r="F24" s="91"/>
      <c r="G24" s="91"/>
      <c r="H24" s="91"/>
      <c r="I24" s="91"/>
      <c r="J24" s="91"/>
      <c r="K24" s="91"/>
      <c r="L24" s="91"/>
      <c r="M24" s="91"/>
      <c r="N24" s="91"/>
      <c r="O24" s="91"/>
      <c r="P24" s="91"/>
      <c r="Q24" s="91"/>
      <c r="R24" s="91"/>
      <c r="S24" s="91"/>
      <c r="T24" s="91"/>
    </row>
    <row r="25" spans="1:20" x14ac:dyDescent="0.25">
      <c r="A25" s="36"/>
      <c r="B25" s="104"/>
      <c r="C25" s="105" t="s">
        <v>88</v>
      </c>
      <c r="D25" s="54">
        <v>90561418</v>
      </c>
      <c r="E25" s="105" t="s">
        <v>89</v>
      </c>
      <c r="F25" s="105"/>
      <c r="G25" s="105"/>
      <c r="H25" s="105"/>
      <c r="I25" s="105"/>
      <c r="J25" s="105"/>
      <c r="K25" s="105"/>
      <c r="L25" s="105"/>
      <c r="M25" s="105"/>
      <c r="N25" s="105"/>
      <c r="O25" s="105"/>
      <c r="P25" s="105"/>
      <c r="Q25" s="105"/>
      <c r="R25" s="105"/>
      <c r="S25" s="105"/>
      <c r="T25" s="105"/>
    </row>
    <row r="26" spans="1:20" x14ac:dyDescent="0.25">
      <c r="A26" s="36"/>
      <c r="B26" s="36">
        <v>11046</v>
      </c>
      <c r="C26" s="37" t="s">
        <v>91</v>
      </c>
      <c r="D26" s="58">
        <v>95756310</v>
      </c>
      <c r="E26" s="39" t="s">
        <v>92</v>
      </c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</row>
    <row r="27" spans="1:20" x14ac:dyDescent="0.25">
      <c r="A27" s="36"/>
      <c r="B27" s="36"/>
      <c r="C27" s="37" t="s">
        <v>94</v>
      </c>
      <c r="D27" s="73" t="s">
        <v>95</v>
      </c>
      <c r="E27" s="39" t="s">
        <v>96</v>
      </c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</row>
    <row r="28" spans="1:20" x14ac:dyDescent="0.25">
      <c r="A28" s="36"/>
      <c r="B28" s="36">
        <v>2</v>
      </c>
      <c r="C28" s="37" t="s">
        <v>98</v>
      </c>
      <c r="D28" s="108"/>
      <c r="E28" s="109" t="s">
        <v>99</v>
      </c>
      <c r="F28" s="109"/>
      <c r="G28" s="109"/>
      <c r="H28" s="109"/>
      <c r="I28" s="109"/>
      <c r="J28" s="109"/>
      <c r="K28" s="109"/>
      <c r="L28" s="109"/>
      <c r="M28" s="109"/>
      <c r="N28" s="109"/>
      <c r="O28" s="109"/>
      <c r="P28" s="109"/>
      <c r="Q28" s="109"/>
      <c r="R28" s="109"/>
      <c r="S28" s="109"/>
      <c r="T28" s="109"/>
    </row>
    <row r="29" spans="1:20" x14ac:dyDescent="0.25">
      <c r="A29" s="36"/>
      <c r="B29" s="36">
        <v>40</v>
      </c>
      <c r="C29" s="37" t="s">
        <v>101</v>
      </c>
      <c r="D29" s="54" t="s">
        <v>102</v>
      </c>
      <c r="E29" s="39" t="s">
        <v>32</v>
      </c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</row>
    <row r="30" spans="1:20" x14ac:dyDescent="0.25">
      <c r="A30" s="36"/>
      <c r="B30" s="36">
        <v>14593</v>
      </c>
      <c r="C30" s="37" t="s">
        <v>103</v>
      </c>
      <c r="D30" s="38">
        <v>91868824</v>
      </c>
      <c r="E30" s="39" t="s">
        <v>104</v>
      </c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</row>
    <row r="31" spans="1:20" x14ac:dyDescent="0.25">
      <c r="A31" s="36"/>
      <c r="B31" s="36">
        <v>11586</v>
      </c>
      <c r="C31" s="37" t="s">
        <v>106</v>
      </c>
      <c r="D31" s="54">
        <v>33387544</v>
      </c>
      <c r="E31" s="39" t="s">
        <v>107</v>
      </c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</row>
    <row r="32" spans="1:20" x14ac:dyDescent="0.25">
      <c r="A32" s="36"/>
      <c r="B32" s="36">
        <v>131</v>
      </c>
      <c r="C32" s="37" t="s">
        <v>109</v>
      </c>
      <c r="D32" s="58">
        <v>93212610</v>
      </c>
      <c r="E32" s="39" t="s">
        <v>39</v>
      </c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</row>
    <row r="33" spans="1:20" x14ac:dyDescent="0.25">
      <c r="A33" s="36"/>
      <c r="B33" s="36">
        <v>9470</v>
      </c>
      <c r="C33" s="37" t="s">
        <v>111</v>
      </c>
      <c r="D33" s="54" t="s">
        <v>112</v>
      </c>
      <c r="E33" s="39" t="s">
        <v>113</v>
      </c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</row>
    <row r="34" spans="1:20" x14ac:dyDescent="0.25">
      <c r="A34" s="36"/>
      <c r="B34" s="36">
        <v>10233</v>
      </c>
      <c r="C34" s="37" t="s">
        <v>114</v>
      </c>
      <c r="D34" s="69">
        <v>92445208</v>
      </c>
      <c r="E34" s="74" t="s">
        <v>115</v>
      </c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</row>
    <row r="35" spans="1:20" x14ac:dyDescent="0.25">
      <c r="A35" s="36"/>
      <c r="B35" s="36">
        <v>10004</v>
      </c>
      <c r="C35" s="37" t="s">
        <v>117</v>
      </c>
      <c r="D35" s="38">
        <v>91376192</v>
      </c>
      <c r="E35" s="39" t="s">
        <v>83</v>
      </c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</row>
  </sheetData>
  <mergeCells count="1">
    <mergeCell ref="A2:E2"/>
  </mergeCells>
  <pageMargins left="0.70866141732283472" right="0.70866141732283472" top="0.74803149606299213" bottom="0.74803149606299213" header="0.31496062992125984" footer="0.31496062992125984"/>
  <pageSetup paperSize="9" scale="7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6"/>
  <sheetViews>
    <sheetView topLeftCell="A4" workbookViewId="0">
      <selection activeCell="M20" sqref="M20"/>
    </sheetView>
  </sheetViews>
  <sheetFormatPr baseColWidth="10" defaultColWidth="11.42578125" defaultRowHeight="15" x14ac:dyDescent="0.25"/>
  <cols>
    <col min="1" max="1" width="12.140625" style="6" customWidth="1"/>
    <col min="2" max="2" width="13.7109375" style="119" customWidth="1"/>
    <col min="3" max="3" width="25.85546875" style="6" customWidth="1"/>
    <col min="4" max="4" width="11.5703125" style="120" bestFit="1" customWidth="1"/>
    <col min="5" max="5" width="21.85546875" style="6" bestFit="1" customWidth="1"/>
    <col min="6" max="6" width="14" style="6" bestFit="1" customWidth="1"/>
    <col min="7" max="16384" width="11.42578125" style="6"/>
  </cols>
  <sheetData>
    <row r="1" spans="1:29" ht="22.5" customHeight="1" thickBot="1" x14ac:dyDescent="0.3">
      <c r="A1" s="1" t="s">
        <v>125</v>
      </c>
      <c r="B1" s="2"/>
      <c r="C1" s="2"/>
      <c r="D1" s="3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</row>
    <row r="2" spans="1:29" ht="60" customHeight="1" thickBot="1" x14ac:dyDescent="0.3">
      <c r="A2" s="129" t="s">
        <v>122</v>
      </c>
      <c r="B2" s="130"/>
      <c r="C2" s="130"/>
      <c r="D2" s="130"/>
      <c r="E2" s="131"/>
      <c r="F2" s="124" t="s">
        <v>126</v>
      </c>
      <c r="G2" s="7" t="s">
        <v>132</v>
      </c>
      <c r="H2" s="7">
        <v>6</v>
      </c>
      <c r="I2" s="7" t="s">
        <v>138</v>
      </c>
      <c r="J2" s="7" t="s">
        <v>0</v>
      </c>
      <c r="K2" s="124" t="s">
        <v>143</v>
      </c>
      <c r="L2" s="7">
        <v>4</v>
      </c>
      <c r="M2" s="7" t="s">
        <v>152</v>
      </c>
      <c r="N2" s="7" t="s">
        <v>0</v>
      </c>
      <c r="O2" s="7" t="s">
        <v>0</v>
      </c>
      <c r="P2" s="7" t="s">
        <v>0</v>
      </c>
      <c r="Q2" s="7" t="s">
        <v>0</v>
      </c>
      <c r="R2" s="7" t="s">
        <v>0</v>
      </c>
      <c r="S2" s="7" t="s">
        <v>0</v>
      </c>
      <c r="T2" s="7" t="s">
        <v>0</v>
      </c>
      <c r="U2" s="7" t="s">
        <v>0</v>
      </c>
      <c r="V2" s="7" t="s">
        <v>0</v>
      </c>
      <c r="W2" s="7" t="s">
        <v>0</v>
      </c>
      <c r="X2" s="7" t="s">
        <v>0</v>
      </c>
      <c r="Y2" s="7" t="s">
        <v>0</v>
      </c>
      <c r="Z2" s="7" t="s">
        <v>0</v>
      </c>
      <c r="AA2" s="7" t="s">
        <v>0</v>
      </c>
      <c r="AB2" s="7" t="s">
        <v>0</v>
      </c>
      <c r="AC2" s="7" t="s">
        <v>0</v>
      </c>
    </row>
    <row r="3" spans="1:29" s="27" customFormat="1" ht="57.75" customHeight="1" thickBot="1" x14ac:dyDescent="0.3">
      <c r="A3" s="17" t="s">
        <v>3</v>
      </c>
      <c r="B3" s="18" t="s">
        <v>4</v>
      </c>
      <c r="C3" s="19" t="s">
        <v>5</v>
      </c>
      <c r="D3" s="20" t="s">
        <v>6</v>
      </c>
      <c r="E3" s="19" t="s">
        <v>7</v>
      </c>
      <c r="F3" s="125">
        <v>42491</v>
      </c>
      <c r="G3" s="125">
        <v>42493</v>
      </c>
      <c r="H3" s="125">
        <v>42500</v>
      </c>
      <c r="I3" s="125">
        <v>42514</v>
      </c>
      <c r="J3" s="125">
        <v>42521</v>
      </c>
      <c r="K3" s="125">
        <v>42528</v>
      </c>
      <c r="L3" s="125">
        <v>42535</v>
      </c>
      <c r="M3" s="125">
        <v>42542</v>
      </c>
      <c r="N3" s="125">
        <v>42549</v>
      </c>
      <c r="O3" s="125">
        <v>42556</v>
      </c>
      <c r="P3" s="125">
        <v>42563</v>
      </c>
      <c r="Q3" s="125">
        <v>42570</v>
      </c>
      <c r="R3" s="125">
        <v>42577</v>
      </c>
      <c r="S3" s="125"/>
      <c r="T3" s="125"/>
      <c r="U3" s="125"/>
      <c r="V3" s="125"/>
      <c r="W3" s="125"/>
      <c r="X3" s="125"/>
      <c r="Y3" s="125"/>
      <c r="Z3" s="125"/>
      <c r="AA3" s="125"/>
      <c r="AB3" s="125"/>
      <c r="AC3" s="19" t="s">
        <v>139</v>
      </c>
    </row>
    <row r="4" spans="1:29" ht="16.5" thickBot="1" x14ac:dyDescent="0.3">
      <c r="A4" s="28" t="s">
        <v>26</v>
      </c>
      <c r="B4" s="29"/>
      <c r="C4" s="29"/>
      <c r="D4" s="30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</row>
    <row r="5" spans="1:29" ht="24" customHeight="1" x14ac:dyDescent="0.25">
      <c r="A5" s="36"/>
      <c r="B5" s="36">
        <v>5277</v>
      </c>
      <c r="C5" s="37" t="s">
        <v>28</v>
      </c>
      <c r="D5" s="38">
        <v>91697838</v>
      </c>
      <c r="E5" s="39" t="s">
        <v>153</v>
      </c>
      <c r="F5" s="39"/>
      <c r="G5" s="39"/>
      <c r="H5" s="39"/>
      <c r="I5" s="39">
        <v>1</v>
      </c>
      <c r="J5" s="39"/>
      <c r="K5" s="39"/>
      <c r="L5" s="39"/>
      <c r="M5" s="39">
        <v>1</v>
      </c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>
        <f>SUM(F5:AB5)</f>
        <v>2</v>
      </c>
    </row>
    <row r="6" spans="1:29" ht="24" customHeight="1" x14ac:dyDescent="0.25">
      <c r="A6" s="36"/>
      <c r="B6" s="36">
        <v>72</v>
      </c>
      <c r="C6" s="39" t="s">
        <v>31</v>
      </c>
      <c r="D6" s="54">
        <v>40410236</v>
      </c>
      <c r="E6" s="39" t="s">
        <v>32</v>
      </c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>
        <f t="shared" ref="AC6:AC23" si="0">SUM(F6:AB6)</f>
        <v>0</v>
      </c>
    </row>
    <row r="7" spans="1:29" ht="24" customHeight="1" x14ac:dyDescent="0.25">
      <c r="A7" s="36"/>
      <c r="B7" s="36">
        <v>14761</v>
      </c>
      <c r="C7" s="37" t="s">
        <v>34</v>
      </c>
      <c r="D7" s="58" t="s">
        <v>35</v>
      </c>
      <c r="E7" s="39" t="s">
        <v>36</v>
      </c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>
        <f t="shared" si="0"/>
        <v>0</v>
      </c>
    </row>
    <row r="8" spans="1:29" ht="24" customHeight="1" x14ac:dyDescent="0.25">
      <c r="A8" s="36"/>
      <c r="B8" s="36">
        <v>48</v>
      </c>
      <c r="C8" s="37" t="s">
        <v>38</v>
      </c>
      <c r="D8" s="38">
        <v>45463739</v>
      </c>
      <c r="E8" s="39" t="s">
        <v>39</v>
      </c>
      <c r="F8" s="39">
        <v>1</v>
      </c>
      <c r="G8" s="39"/>
      <c r="H8" s="39"/>
      <c r="I8" s="39"/>
      <c r="J8" s="39">
        <v>1</v>
      </c>
      <c r="K8" s="39"/>
      <c r="L8" s="39">
        <v>1</v>
      </c>
      <c r="M8" s="39">
        <v>1</v>
      </c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>
        <f t="shared" si="0"/>
        <v>4</v>
      </c>
    </row>
    <row r="9" spans="1:29" ht="24" customHeight="1" x14ac:dyDescent="0.25">
      <c r="A9" s="36"/>
      <c r="B9" s="36">
        <v>145</v>
      </c>
      <c r="C9" s="37" t="s">
        <v>41</v>
      </c>
      <c r="D9" s="54">
        <v>93212610</v>
      </c>
      <c r="E9" s="39" t="s">
        <v>39</v>
      </c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>
        <f t="shared" si="0"/>
        <v>0</v>
      </c>
    </row>
    <row r="10" spans="1:29" ht="24" customHeight="1" x14ac:dyDescent="0.25">
      <c r="A10" s="36"/>
      <c r="B10" s="36">
        <v>5559</v>
      </c>
      <c r="C10" s="37" t="s">
        <v>43</v>
      </c>
      <c r="D10" s="54">
        <v>91387361</v>
      </c>
      <c r="E10" s="39" t="s">
        <v>44</v>
      </c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>
        <f t="shared" si="0"/>
        <v>0</v>
      </c>
    </row>
    <row r="11" spans="1:29" ht="24" customHeight="1" x14ac:dyDescent="0.25">
      <c r="A11" s="36"/>
      <c r="B11" s="63">
        <v>7782</v>
      </c>
      <c r="C11" s="64" t="s">
        <v>46</v>
      </c>
      <c r="D11" s="65" t="s">
        <v>47</v>
      </c>
      <c r="E11" s="64" t="s">
        <v>48</v>
      </c>
      <c r="F11" s="64">
        <v>1</v>
      </c>
      <c r="G11" s="64">
        <v>1</v>
      </c>
      <c r="H11" s="64">
        <v>1</v>
      </c>
      <c r="I11" s="64">
        <v>1</v>
      </c>
      <c r="J11" s="64"/>
      <c r="K11" s="64"/>
      <c r="L11" s="64"/>
      <c r="M11" s="64">
        <v>1</v>
      </c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4"/>
      <c r="AA11" s="64"/>
      <c r="AB11" s="64"/>
      <c r="AC11" s="39">
        <f t="shared" si="0"/>
        <v>5</v>
      </c>
    </row>
    <row r="12" spans="1:29" ht="24" customHeight="1" x14ac:dyDescent="0.25">
      <c r="A12" s="36"/>
      <c r="B12" s="36">
        <v>6525</v>
      </c>
      <c r="C12" s="37" t="s">
        <v>50</v>
      </c>
      <c r="D12" s="68" t="s">
        <v>51</v>
      </c>
      <c r="E12" s="39" t="s">
        <v>52</v>
      </c>
      <c r="F12" s="39"/>
      <c r="G12" s="39"/>
      <c r="H12" s="39"/>
      <c r="I12" s="39"/>
      <c r="J12" s="39">
        <v>1</v>
      </c>
      <c r="K12" s="39">
        <v>1</v>
      </c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>
        <f t="shared" si="0"/>
        <v>2</v>
      </c>
    </row>
    <row r="13" spans="1:29" ht="24" customHeight="1" x14ac:dyDescent="0.25">
      <c r="A13" s="36"/>
      <c r="B13" s="36">
        <v>9549</v>
      </c>
      <c r="C13" s="37" t="s">
        <v>54</v>
      </c>
      <c r="D13" s="69">
        <v>92824382</v>
      </c>
      <c r="E13" s="39" t="s">
        <v>55</v>
      </c>
      <c r="F13" s="39"/>
      <c r="G13" s="39"/>
      <c r="H13" s="39"/>
      <c r="I13" s="39"/>
      <c r="J13" s="39"/>
      <c r="K13" s="39"/>
      <c r="L13" s="39">
        <v>1</v>
      </c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>
        <f t="shared" si="0"/>
        <v>1</v>
      </c>
    </row>
    <row r="14" spans="1:29" ht="24" customHeight="1" x14ac:dyDescent="0.25">
      <c r="A14" s="36"/>
      <c r="B14" s="36">
        <v>5656</v>
      </c>
      <c r="C14" s="37" t="s">
        <v>56</v>
      </c>
      <c r="D14" s="38">
        <v>93215645</v>
      </c>
      <c r="E14" s="39" t="s">
        <v>57</v>
      </c>
      <c r="F14" s="39">
        <v>1</v>
      </c>
      <c r="G14" s="39"/>
      <c r="H14" s="39">
        <v>1</v>
      </c>
      <c r="I14" s="39">
        <v>1</v>
      </c>
      <c r="J14" s="39">
        <v>1</v>
      </c>
      <c r="K14" s="39">
        <v>1</v>
      </c>
      <c r="L14" s="39">
        <v>1</v>
      </c>
      <c r="M14" s="39">
        <v>1</v>
      </c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>
        <f t="shared" si="0"/>
        <v>7</v>
      </c>
    </row>
    <row r="15" spans="1:29" ht="24" customHeight="1" x14ac:dyDescent="0.25">
      <c r="A15" s="36"/>
      <c r="B15" s="36">
        <v>6693</v>
      </c>
      <c r="C15" s="37" t="s">
        <v>59</v>
      </c>
      <c r="D15" s="38" t="s">
        <v>60</v>
      </c>
      <c r="E15" s="39" t="s">
        <v>57</v>
      </c>
      <c r="F15" s="39"/>
      <c r="G15" s="39"/>
      <c r="H15" s="39"/>
      <c r="I15" s="39"/>
      <c r="J15" s="39"/>
      <c r="K15" s="39"/>
      <c r="L15" s="39">
        <v>1</v>
      </c>
      <c r="M15" s="39">
        <v>1</v>
      </c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>
        <f t="shared" si="0"/>
        <v>2</v>
      </c>
    </row>
    <row r="16" spans="1:29" ht="24" customHeight="1" x14ac:dyDescent="0.25">
      <c r="A16" s="36"/>
      <c r="B16" s="63">
        <v>13910</v>
      </c>
      <c r="C16" s="37" t="s">
        <v>62</v>
      </c>
      <c r="D16" s="58">
        <v>90936888</v>
      </c>
      <c r="E16" s="39" t="s">
        <v>63</v>
      </c>
      <c r="F16" s="39">
        <v>1</v>
      </c>
      <c r="G16" s="39">
        <v>1</v>
      </c>
      <c r="H16" s="39">
        <v>1</v>
      </c>
      <c r="I16" s="39">
        <v>1</v>
      </c>
      <c r="J16" s="39">
        <v>1</v>
      </c>
      <c r="K16" s="39">
        <v>1</v>
      </c>
      <c r="L16" s="39">
        <v>1</v>
      </c>
      <c r="M16" s="39">
        <v>1</v>
      </c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>
        <f t="shared" si="0"/>
        <v>8</v>
      </c>
    </row>
    <row r="17" spans="1:29" ht="24" customHeight="1" x14ac:dyDescent="0.25">
      <c r="A17" s="36"/>
      <c r="B17" s="36">
        <v>10699</v>
      </c>
      <c r="C17" s="37" t="s">
        <v>65</v>
      </c>
      <c r="D17" s="73">
        <v>91747027</v>
      </c>
      <c r="E17" s="74" t="s">
        <v>129</v>
      </c>
      <c r="F17" s="39"/>
      <c r="G17" s="39"/>
      <c r="H17" s="39"/>
      <c r="I17" s="39">
        <v>1</v>
      </c>
      <c r="J17" s="39"/>
      <c r="K17" s="39">
        <v>1</v>
      </c>
      <c r="L17" s="39">
        <v>1</v>
      </c>
      <c r="M17" s="39">
        <v>1</v>
      </c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>
        <f t="shared" si="0"/>
        <v>4</v>
      </c>
    </row>
    <row r="18" spans="1:29" ht="24" customHeight="1" x14ac:dyDescent="0.25">
      <c r="A18" s="36"/>
      <c r="B18" s="36">
        <v>8981</v>
      </c>
      <c r="C18" s="37" t="s">
        <v>68</v>
      </c>
      <c r="D18" s="38">
        <v>98252811</v>
      </c>
      <c r="E18" s="39" t="s">
        <v>69</v>
      </c>
      <c r="F18" s="39"/>
      <c r="G18" s="39"/>
      <c r="H18" s="39">
        <v>1</v>
      </c>
      <c r="I18" s="39"/>
      <c r="J18" s="39">
        <v>1</v>
      </c>
      <c r="K18" s="39">
        <v>1</v>
      </c>
      <c r="L18" s="39">
        <v>1</v>
      </c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>
        <f t="shared" si="0"/>
        <v>4</v>
      </c>
    </row>
    <row r="19" spans="1:29" ht="24" customHeight="1" x14ac:dyDescent="0.25">
      <c r="A19" s="36"/>
      <c r="B19" s="36">
        <v>9801</v>
      </c>
      <c r="C19" s="37" t="s">
        <v>71</v>
      </c>
      <c r="D19" s="38">
        <v>91357059</v>
      </c>
      <c r="E19" s="75" t="s">
        <v>72</v>
      </c>
      <c r="F19" s="39"/>
      <c r="G19" s="39">
        <v>1</v>
      </c>
      <c r="H19" s="39">
        <v>1</v>
      </c>
      <c r="I19" s="39">
        <v>1</v>
      </c>
      <c r="J19" s="39">
        <v>1</v>
      </c>
      <c r="K19" s="39"/>
      <c r="L19" s="39">
        <v>1</v>
      </c>
      <c r="M19" s="39">
        <v>1</v>
      </c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>
        <f t="shared" si="0"/>
        <v>6</v>
      </c>
    </row>
    <row r="20" spans="1:29" ht="24" customHeight="1" x14ac:dyDescent="0.25">
      <c r="A20" s="36"/>
      <c r="B20" s="36"/>
      <c r="C20" s="37" t="s">
        <v>74</v>
      </c>
      <c r="D20" s="38" t="s">
        <v>75</v>
      </c>
      <c r="E20" s="75" t="s">
        <v>76</v>
      </c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>
        <f t="shared" si="0"/>
        <v>0</v>
      </c>
    </row>
    <row r="21" spans="1:29" ht="24" customHeight="1" x14ac:dyDescent="0.25">
      <c r="A21" s="36"/>
      <c r="B21" s="36">
        <v>5274</v>
      </c>
      <c r="C21" s="37" t="s">
        <v>77</v>
      </c>
      <c r="D21" s="38" t="s">
        <v>78</v>
      </c>
      <c r="E21" s="75" t="s">
        <v>79</v>
      </c>
      <c r="F21" s="39"/>
      <c r="G21" s="39"/>
      <c r="H21" s="39">
        <v>1</v>
      </c>
      <c r="I21" s="39">
        <v>1</v>
      </c>
      <c r="J21" s="39">
        <v>1</v>
      </c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>
        <f t="shared" si="0"/>
        <v>3</v>
      </c>
    </row>
    <row r="22" spans="1:29" ht="24" customHeight="1" x14ac:dyDescent="0.25">
      <c r="A22" s="36"/>
      <c r="B22" s="63">
        <v>13705</v>
      </c>
      <c r="C22" s="64" t="s">
        <v>82</v>
      </c>
      <c r="D22" s="38">
        <v>90910135</v>
      </c>
      <c r="E22" s="64" t="s">
        <v>83</v>
      </c>
      <c r="F22" s="126"/>
      <c r="G22" s="126"/>
      <c r="H22" s="126"/>
      <c r="I22" s="126"/>
      <c r="J22" s="126"/>
      <c r="K22" s="126"/>
      <c r="L22" s="126"/>
      <c r="M22" s="126"/>
      <c r="N22" s="126"/>
      <c r="O22" s="126"/>
      <c r="P22" s="126"/>
      <c r="Q22" s="126"/>
      <c r="R22" s="126"/>
      <c r="S22" s="126"/>
      <c r="T22" s="126"/>
      <c r="U22" s="126"/>
      <c r="V22" s="126"/>
      <c r="W22" s="126"/>
      <c r="X22" s="126"/>
      <c r="Y22" s="126"/>
      <c r="Z22" s="126"/>
      <c r="AA22" s="126"/>
      <c r="AB22" s="126"/>
      <c r="AC22" s="39">
        <f t="shared" si="0"/>
        <v>0</v>
      </c>
    </row>
    <row r="23" spans="1:29" ht="24" customHeight="1" x14ac:dyDescent="0.25">
      <c r="A23" s="87"/>
      <c r="B23" s="36">
        <v>15028</v>
      </c>
      <c r="C23" s="37" t="s">
        <v>85</v>
      </c>
      <c r="D23" s="38" t="s">
        <v>86</v>
      </c>
      <c r="E23" s="39" t="s">
        <v>83</v>
      </c>
      <c r="F23" s="39"/>
      <c r="G23" s="39">
        <v>1</v>
      </c>
      <c r="H23" s="39">
        <v>1</v>
      </c>
      <c r="I23" s="39">
        <v>1</v>
      </c>
      <c r="J23" s="39">
        <v>1</v>
      </c>
      <c r="K23" s="39"/>
      <c r="L23" s="39">
        <v>1</v>
      </c>
      <c r="M23" s="39">
        <v>1</v>
      </c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>
        <f t="shared" si="0"/>
        <v>6</v>
      </c>
    </row>
    <row r="24" spans="1:29" ht="11.25" customHeight="1" x14ac:dyDescent="0.25">
      <c r="A24" s="88"/>
      <c r="B24" s="88"/>
      <c r="C24" s="89"/>
      <c r="D24" s="90"/>
      <c r="E24" s="91"/>
      <c r="F24" s="91"/>
      <c r="G24" s="91"/>
      <c r="H24" s="91"/>
      <c r="I24" s="91"/>
      <c r="J24" s="91"/>
      <c r="K24" s="91"/>
      <c r="L24" s="91"/>
      <c r="M24" s="91"/>
      <c r="N24" s="91"/>
      <c r="O24" s="91"/>
      <c r="P24" s="91"/>
      <c r="Q24" s="91"/>
      <c r="R24" s="91"/>
      <c r="S24" s="91"/>
      <c r="T24" s="91"/>
      <c r="U24" s="91"/>
      <c r="V24" s="91"/>
      <c r="W24" s="91"/>
      <c r="X24" s="91"/>
      <c r="Y24" s="91"/>
      <c r="Z24" s="91"/>
      <c r="AA24" s="91"/>
      <c r="AB24" s="91"/>
      <c r="AC24" s="91"/>
    </row>
    <row r="25" spans="1:29" ht="24" customHeight="1" x14ac:dyDescent="0.25">
      <c r="A25" s="36"/>
      <c r="B25" s="104"/>
      <c r="C25" s="105" t="s">
        <v>88</v>
      </c>
      <c r="D25" s="54">
        <v>90561418</v>
      </c>
      <c r="E25" s="105" t="s">
        <v>89</v>
      </c>
      <c r="F25" s="105"/>
      <c r="G25" s="105"/>
      <c r="H25" s="105"/>
      <c r="I25" s="105"/>
      <c r="J25" s="105"/>
      <c r="K25" s="105"/>
      <c r="L25" s="105"/>
      <c r="M25" s="105"/>
      <c r="N25" s="105"/>
      <c r="O25" s="105"/>
      <c r="P25" s="105"/>
      <c r="Q25" s="105"/>
      <c r="R25" s="105"/>
      <c r="S25" s="105"/>
      <c r="T25" s="105"/>
      <c r="U25" s="105"/>
      <c r="V25" s="105"/>
      <c r="W25" s="105"/>
      <c r="X25" s="105"/>
      <c r="Y25" s="105"/>
      <c r="Z25" s="105"/>
      <c r="AA25" s="105"/>
      <c r="AB25" s="105"/>
      <c r="AC25" s="105"/>
    </row>
    <row r="26" spans="1:29" ht="24" customHeight="1" x14ac:dyDescent="0.25">
      <c r="A26" s="36"/>
      <c r="B26" s="36">
        <v>11046</v>
      </c>
      <c r="C26" s="37" t="s">
        <v>91</v>
      </c>
      <c r="D26" s="58">
        <v>95756310</v>
      </c>
      <c r="E26" s="39" t="s">
        <v>92</v>
      </c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</row>
    <row r="27" spans="1:29" ht="24" customHeight="1" x14ac:dyDescent="0.25">
      <c r="A27" s="36"/>
      <c r="B27" s="36"/>
      <c r="C27" s="37" t="s">
        <v>94</v>
      </c>
      <c r="D27" s="73" t="s">
        <v>95</v>
      </c>
      <c r="E27" s="39" t="s">
        <v>96</v>
      </c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</row>
    <row r="28" spans="1:29" ht="24" customHeight="1" x14ac:dyDescent="0.25">
      <c r="A28" s="36"/>
      <c r="B28" s="36">
        <v>2</v>
      </c>
      <c r="C28" s="37" t="s">
        <v>98</v>
      </c>
      <c r="D28" s="108"/>
      <c r="E28" s="109" t="s">
        <v>99</v>
      </c>
      <c r="F28" s="109"/>
      <c r="G28" s="109"/>
      <c r="H28" s="109"/>
      <c r="I28" s="109"/>
      <c r="J28" s="109"/>
      <c r="K28" s="109"/>
      <c r="L28" s="109"/>
      <c r="M28" s="109"/>
      <c r="N28" s="109"/>
      <c r="O28" s="109"/>
      <c r="P28" s="109"/>
      <c r="Q28" s="109"/>
      <c r="R28" s="109"/>
      <c r="S28" s="109"/>
      <c r="T28" s="109"/>
      <c r="U28" s="109"/>
      <c r="V28" s="109"/>
      <c r="W28" s="109"/>
      <c r="X28" s="109"/>
      <c r="Y28" s="109"/>
      <c r="Z28" s="109"/>
      <c r="AA28" s="109"/>
      <c r="AB28" s="109"/>
      <c r="AC28" s="109"/>
    </row>
    <row r="29" spans="1:29" ht="24" customHeight="1" x14ac:dyDescent="0.25">
      <c r="A29" s="36"/>
      <c r="B29" s="36">
        <v>40</v>
      </c>
      <c r="C29" s="37" t="s">
        <v>101</v>
      </c>
      <c r="D29" s="54" t="s">
        <v>102</v>
      </c>
      <c r="E29" s="39" t="s">
        <v>32</v>
      </c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</row>
    <row r="30" spans="1:29" ht="24" customHeight="1" x14ac:dyDescent="0.25">
      <c r="A30" s="36"/>
      <c r="B30" s="36">
        <v>14593</v>
      </c>
      <c r="C30" s="37" t="s">
        <v>103</v>
      </c>
      <c r="D30" s="38">
        <v>91868824</v>
      </c>
      <c r="E30" s="39" t="s">
        <v>104</v>
      </c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</row>
    <row r="31" spans="1:29" ht="24" customHeight="1" x14ac:dyDescent="0.25">
      <c r="A31" s="36"/>
      <c r="B31" s="36">
        <v>11586</v>
      </c>
      <c r="C31" s="37" t="s">
        <v>106</v>
      </c>
      <c r="D31" s="54">
        <v>33387544</v>
      </c>
      <c r="E31" s="39" t="s">
        <v>107</v>
      </c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</row>
    <row r="32" spans="1:29" ht="24" customHeight="1" x14ac:dyDescent="0.25">
      <c r="A32" s="36"/>
      <c r="B32" s="36">
        <v>9470</v>
      </c>
      <c r="C32" s="37" t="s">
        <v>111</v>
      </c>
      <c r="D32" s="54" t="s">
        <v>112</v>
      </c>
      <c r="E32" s="39" t="s">
        <v>113</v>
      </c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</row>
    <row r="33" spans="1:29" ht="24" customHeight="1" x14ac:dyDescent="0.25">
      <c r="A33" s="36"/>
      <c r="B33" s="36">
        <v>10004</v>
      </c>
      <c r="C33" s="37" t="s">
        <v>117</v>
      </c>
      <c r="D33" s="38">
        <v>91376192</v>
      </c>
      <c r="E33" s="39" t="s">
        <v>83</v>
      </c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</row>
    <row r="34" spans="1:29" ht="24" customHeight="1" x14ac:dyDescent="0.25">
      <c r="A34" s="36"/>
      <c r="B34" s="36"/>
      <c r="C34" s="37"/>
      <c r="D34" s="38"/>
      <c r="E34" s="39"/>
      <c r="F34" s="39"/>
      <c r="H34" s="6">
        <f>SUM(H5:H33)</f>
        <v>7</v>
      </c>
    </row>
    <row r="35" spans="1:29" ht="24" customHeight="1" x14ac:dyDescent="0.25">
      <c r="A35" s="36"/>
      <c r="B35" s="36"/>
      <c r="C35" s="37"/>
      <c r="D35" s="38"/>
      <c r="E35" s="39"/>
      <c r="F35" s="39"/>
    </row>
    <row r="36" spans="1:29" ht="22.5" customHeight="1" x14ac:dyDescent="0.25">
      <c r="A36" s="36"/>
      <c r="B36" s="36"/>
      <c r="C36" s="37"/>
      <c r="D36" s="38"/>
      <c r="E36" s="39"/>
      <c r="F36" s="39"/>
    </row>
  </sheetData>
  <mergeCells count="1">
    <mergeCell ref="A2:E2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1"/>
  <sheetViews>
    <sheetView topLeftCell="A22" workbookViewId="0">
      <selection activeCell="G2" sqref="G2"/>
    </sheetView>
  </sheetViews>
  <sheetFormatPr baseColWidth="10" defaultColWidth="11.42578125" defaultRowHeight="15" x14ac:dyDescent="0.25"/>
  <cols>
    <col min="1" max="1" width="12.140625" style="6" customWidth="1"/>
    <col min="2" max="2" width="13.7109375" style="119" customWidth="1"/>
    <col min="3" max="3" width="25.85546875" style="6" customWidth="1"/>
    <col min="4" max="4" width="11.5703125" style="120" bestFit="1" customWidth="1"/>
    <col min="5" max="5" width="21.85546875" style="6" bestFit="1" customWidth="1"/>
    <col min="6" max="6" width="14" style="6" bestFit="1" customWidth="1"/>
    <col min="7" max="7" width="9.5703125" style="119" customWidth="1"/>
    <col min="8" max="8" width="9.42578125" style="119" bestFit="1" customWidth="1"/>
    <col min="9" max="9" width="10.140625" style="119" customWidth="1"/>
    <col min="10" max="10" width="10.7109375" style="119" customWidth="1"/>
    <col min="11" max="11" width="9.7109375" style="119" customWidth="1"/>
    <col min="12" max="12" width="5.85546875" style="6" customWidth="1"/>
    <col min="13" max="13" width="8.5703125" style="6" hidden="1" customWidth="1"/>
    <col min="14" max="14" width="6.7109375" style="6" hidden="1" customWidth="1"/>
    <col min="15" max="15" width="7.7109375" style="6" hidden="1" customWidth="1"/>
    <col min="16" max="16" width="6.85546875" style="6" hidden="1" customWidth="1"/>
    <col min="17" max="17" width="17" style="6" bestFit="1" customWidth="1"/>
    <col min="18" max="18" width="10.85546875" style="6" bestFit="1" customWidth="1"/>
    <col min="19" max="19" width="18.28515625" style="6" bestFit="1" customWidth="1"/>
    <col min="20" max="20" width="14.42578125" style="6" bestFit="1" customWidth="1"/>
    <col min="21" max="21" width="12.28515625" style="6" bestFit="1" customWidth="1"/>
    <col min="22" max="22" width="12.140625" style="6" bestFit="1" customWidth="1"/>
    <col min="23" max="23" width="13.5703125" style="121" customWidth="1"/>
    <col min="24" max="24" width="7.42578125" style="6" hidden="1" customWidth="1"/>
    <col min="25" max="16384" width="11.42578125" style="6"/>
  </cols>
  <sheetData>
    <row r="1" spans="1:24" ht="22.5" customHeight="1" thickBot="1" x14ac:dyDescent="0.3">
      <c r="A1" s="1" t="s">
        <v>121</v>
      </c>
      <c r="B1" s="2"/>
      <c r="C1" s="2"/>
      <c r="D1" s="3"/>
      <c r="E1" s="2"/>
      <c r="F1" s="2"/>
      <c r="G1" s="4"/>
      <c r="H1" s="4"/>
      <c r="I1" s="4"/>
      <c r="J1" s="4"/>
      <c r="K1" s="4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4"/>
      <c r="X1" s="5"/>
    </row>
    <row r="2" spans="1:24" ht="31.5" customHeight="1" thickBot="1" x14ac:dyDescent="0.3">
      <c r="A2" s="129" t="s">
        <v>122</v>
      </c>
      <c r="B2" s="130"/>
      <c r="C2" s="130"/>
      <c r="D2" s="130"/>
      <c r="E2" s="131"/>
      <c r="F2" s="7" t="s">
        <v>0</v>
      </c>
      <c r="G2" s="8"/>
      <c r="H2" s="8"/>
      <c r="I2" s="9" t="s">
        <v>1</v>
      </c>
      <c r="J2" s="122"/>
      <c r="K2" s="8"/>
      <c r="L2" s="10"/>
      <c r="N2" s="7"/>
      <c r="O2" s="7"/>
      <c r="P2" s="7"/>
      <c r="Q2" s="7"/>
      <c r="R2" s="11"/>
      <c r="S2" s="12" t="s">
        <v>124</v>
      </c>
      <c r="T2" s="13"/>
      <c r="U2" s="14"/>
      <c r="V2" s="14"/>
      <c r="W2" s="15"/>
      <c r="X2" s="16"/>
    </row>
    <row r="3" spans="1:24" s="27" customFormat="1" ht="57.75" customHeight="1" thickBot="1" x14ac:dyDescent="0.3">
      <c r="A3" s="17" t="s">
        <v>3</v>
      </c>
      <c r="B3" s="18" t="s">
        <v>4</v>
      </c>
      <c r="C3" s="19" t="s">
        <v>5</v>
      </c>
      <c r="D3" s="20" t="s">
        <v>6</v>
      </c>
      <c r="E3" s="19" t="s">
        <v>7</v>
      </c>
      <c r="F3" s="19" t="s">
        <v>8</v>
      </c>
      <c r="G3" s="21" t="s">
        <v>9</v>
      </c>
      <c r="H3" s="21" t="s">
        <v>10</v>
      </c>
      <c r="I3" s="21" t="s">
        <v>11</v>
      </c>
      <c r="J3" s="21" t="s">
        <v>12</v>
      </c>
      <c r="K3" s="22" t="s">
        <v>13</v>
      </c>
      <c r="L3" s="19" t="s">
        <v>14</v>
      </c>
      <c r="M3" s="19" t="s">
        <v>15</v>
      </c>
      <c r="N3" s="19" t="s">
        <v>16</v>
      </c>
      <c r="O3" s="18" t="s">
        <v>17</v>
      </c>
      <c r="P3" s="18" t="s">
        <v>18</v>
      </c>
      <c r="Q3" s="23" t="s">
        <v>19</v>
      </c>
      <c r="R3" s="19" t="s">
        <v>20</v>
      </c>
      <c r="S3" s="19" t="s">
        <v>21</v>
      </c>
      <c r="T3" s="24" t="s">
        <v>22</v>
      </c>
      <c r="U3" s="24" t="s">
        <v>23</v>
      </c>
      <c r="V3" s="24" t="s">
        <v>24</v>
      </c>
      <c r="W3" s="25" t="s">
        <v>25</v>
      </c>
      <c r="X3" s="26"/>
    </row>
    <row r="4" spans="1:24" ht="16.5" thickBot="1" x14ac:dyDescent="0.3">
      <c r="A4" s="28" t="s">
        <v>26</v>
      </c>
      <c r="B4" s="29"/>
      <c r="C4" s="29"/>
      <c r="D4" s="30"/>
      <c r="E4" s="31"/>
      <c r="F4" s="31"/>
      <c r="G4" s="32"/>
      <c r="H4" s="32"/>
      <c r="I4" s="32"/>
      <c r="J4" s="32"/>
      <c r="K4" s="32"/>
      <c r="L4" s="31"/>
      <c r="M4" s="31"/>
      <c r="N4" s="31"/>
      <c r="O4" s="31"/>
      <c r="P4" s="31"/>
      <c r="Q4" s="33" t="s">
        <v>27</v>
      </c>
      <c r="R4" s="34">
        <v>0.75</v>
      </c>
      <c r="S4" s="31"/>
      <c r="T4" s="31"/>
      <c r="U4" s="31"/>
      <c r="V4" s="31"/>
      <c r="W4" s="32"/>
      <c r="X4" s="35"/>
    </row>
    <row r="5" spans="1:24" ht="24" customHeight="1" x14ac:dyDescent="0.25">
      <c r="A5" s="36"/>
      <c r="B5" s="36">
        <v>5277</v>
      </c>
      <c r="C5" s="37" t="s">
        <v>28</v>
      </c>
      <c r="D5" s="38">
        <v>91697838</v>
      </c>
      <c r="E5" s="39" t="s">
        <v>29</v>
      </c>
      <c r="F5" s="39" t="s">
        <v>30</v>
      </c>
      <c r="G5" s="40">
        <v>0.84599999999999997</v>
      </c>
      <c r="H5" s="41">
        <v>0.81699999999999995</v>
      </c>
      <c r="I5" s="42">
        <f>+O5/1.27</f>
        <v>-1.5748031496062992E-2</v>
      </c>
      <c r="J5" s="42">
        <f>+P5/1.27</f>
        <v>-2.3622047244094488E-2</v>
      </c>
      <c r="K5" s="43">
        <f t="shared" ref="K5:K24" si="0">+G5*1.27</f>
        <v>1.0744199999999999</v>
      </c>
      <c r="L5" s="44">
        <v>1.0900000000000001</v>
      </c>
      <c r="M5" s="44">
        <v>1.06</v>
      </c>
      <c r="N5" s="44">
        <v>1.05</v>
      </c>
      <c r="O5" s="45">
        <v>-0.02</v>
      </c>
      <c r="P5" s="46">
        <v>-0.03</v>
      </c>
      <c r="Q5" s="47"/>
      <c r="R5" s="48"/>
      <c r="S5" s="49"/>
      <c r="T5" s="50" t="str">
        <f t="shared" ref="T5:T41" si="1">IF(S5="","",S5-R5)</f>
        <v/>
      </c>
      <c r="U5" s="51" t="str">
        <f t="shared" ref="U5:U41" si="2">IF(S5="","",SUM((HOUR(T5)*3600))+(MINUTE(T5)*60)+(SECOND(T5)))</f>
        <v/>
      </c>
      <c r="V5" s="52" t="str">
        <f t="shared" ref="V5:V41" si="3">IF(Q5="","",U5*Q5)</f>
        <v/>
      </c>
      <c r="W5" s="53" t="str">
        <f t="shared" ref="W5:W39" si="4">IF(V5="","",RANK(V5,V:V,1))</f>
        <v/>
      </c>
    </row>
    <row r="6" spans="1:24" ht="24" customHeight="1" x14ac:dyDescent="0.25">
      <c r="A6" s="36"/>
      <c r="B6" s="36">
        <v>72</v>
      </c>
      <c r="C6" s="39" t="s">
        <v>31</v>
      </c>
      <c r="D6" s="54">
        <v>40410236</v>
      </c>
      <c r="E6" s="39" t="s">
        <v>32</v>
      </c>
      <c r="F6" s="39" t="s">
        <v>33</v>
      </c>
      <c r="G6" s="55">
        <v>0.86</v>
      </c>
      <c r="H6" s="41">
        <v>0.82499999999999996</v>
      </c>
      <c r="I6" s="42">
        <f t="shared" ref="I6:J27" si="5">+O6/1.27</f>
        <v>-1.5748031496062992E-2</v>
      </c>
      <c r="J6" s="42">
        <f t="shared" si="5"/>
        <v>-2.3622047244094488E-2</v>
      </c>
      <c r="K6" s="43">
        <f t="shared" si="0"/>
        <v>1.0922000000000001</v>
      </c>
      <c r="L6" s="44">
        <v>1.1200000000000001</v>
      </c>
      <c r="M6" s="44">
        <v>1.0900000000000001</v>
      </c>
      <c r="N6" s="44">
        <v>1.0900000000000001</v>
      </c>
      <c r="O6" s="45">
        <v>-0.02</v>
      </c>
      <c r="P6" s="46">
        <v>-0.03</v>
      </c>
      <c r="Q6" s="56"/>
      <c r="R6" s="57"/>
      <c r="S6" s="49"/>
      <c r="T6" s="50" t="str">
        <f t="shared" si="1"/>
        <v/>
      </c>
      <c r="U6" s="51" t="str">
        <f t="shared" si="2"/>
        <v/>
      </c>
      <c r="V6" s="52" t="str">
        <f t="shared" si="3"/>
        <v/>
      </c>
      <c r="W6" s="53" t="str">
        <f t="shared" si="4"/>
        <v/>
      </c>
    </row>
    <row r="7" spans="1:24" ht="24" customHeight="1" x14ac:dyDescent="0.25">
      <c r="A7" s="36"/>
      <c r="B7" s="36">
        <v>14761</v>
      </c>
      <c r="C7" s="37" t="s">
        <v>34</v>
      </c>
      <c r="D7" s="58" t="s">
        <v>35</v>
      </c>
      <c r="E7" s="39" t="s">
        <v>36</v>
      </c>
      <c r="F7" s="39" t="s">
        <v>37</v>
      </c>
      <c r="G7" s="40">
        <v>0.89200000000000002</v>
      </c>
      <c r="H7" s="40">
        <v>0.89200000000000002</v>
      </c>
      <c r="I7" s="42">
        <f t="shared" si="5"/>
        <v>-1.5748031496062992E-2</v>
      </c>
      <c r="J7" s="42">
        <f t="shared" si="5"/>
        <v>-2.3622047244094488E-2</v>
      </c>
      <c r="K7" s="43">
        <f t="shared" si="0"/>
        <v>1.1328400000000001</v>
      </c>
      <c r="L7" s="44">
        <v>1.2</v>
      </c>
      <c r="M7" s="44">
        <v>1.17</v>
      </c>
      <c r="N7" s="44">
        <v>1.1599999999999999</v>
      </c>
      <c r="O7" s="45">
        <v>-0.02</v>
      </c>
      <c r="P7" s="46">
        <v>-0.03</v>
      </c>
      <c r="Q7" s="56"/>
      <c r="R7" s="57"/>
      <c r="S7" s="57"/>
      <c r="T7" s="50" t="str">
        <f t="shared" si="1"/>
        <v/>
      </c>
      <c r="U7" s="51" t="str">
        <f t="shared" si="2"/>
        <v/>
      </c>
      <c r="V7" s="52" t="str">
        <f t="shared" si="3"/>
        <v/>
      </c>
      <c r="W7" s="53" t="str">
        <f t="shared" si="4"/>
        <v/>
      </c>
    </row>
    <row r="8" spans="1:24" ht="24" customHeight="1" x14ac:dyDescent="0.25">
      <c r="A8" s="36"/>
      <c r="B8" s="36">
        <v>48</v>
      </c>
      <c r="C8" s="37" t="s">
        <v>38</v>
      </c>
      <c r="D8" s="38">
        <v>45463739</v>
      </c>
      <c r="E8" s="39" t="s">
        <v>39</v>
      </c>
      <c r="F8" s="39" t="s">
        <v>40</v>
      </c>
      <c r="G8" s="59">
        <f t="shared" ref="G8:H12" si="6">+L8/1.27</f>
        <v>0.89763779527559051</v>
      </c>
      <c r="H8" s="60">
        <f t="shared" si="6"/>
        <v>0.87401574803149618</v>
      </c>
      <c r="I8" s="61">
        <v>0</v>
      </c>
      <c r="J8" s="42">
        <f t="shared" si="5"/>
        <v>-2.3622047244094488E-2</v>
      </c>
      <c r="K8" s="43">
        <f t="shared" si="0"/>
        <v>1.1399999999999999</v>
      </c>
      <c r="L8" s="44">
        <v>1.1399999999999999</v>
      </c>
      <c r="M8" s="44">
        <v>1.1100000000000001</v>
      </c>
      <c r="N8" s="44">
        <v>1.1100000000000001</v>
      </c>
      <c r="O8" s="62"/>
      <c r="P8" s="46">
        <v>-0.03</v>
      </c>
      <c r="Q8" s="56"/>
      <c r="R8" s="57"/>
      <c r="S8" s="57"/>
      <c r="T8" s="50" t="str">
        <f>IF(S8="","",S8-R8)</f>
        <v/>
      </c>
      <c r="U8" s="51" t="str">
        <f>IF(S8="","",SUM((HOUR(T8)*3600))+(MINUTE(T8)*60)+(SECOND(T8)))</f>
        <v/>
      </c>
      <c r="V8" s="52" t="str">
        <f>IF(Q8="","",U8*Q8)</f>
        <v/>
      </c>
      <c r="W8" s="53" t="str">
        <f t="shared" si="4"/>
        <v/>
      </c>
    </row>
    <row r="9" spans="1:24" ht="24" customHeight="1" x14ac:dyDescent="0.25">
      <c r="A9" s="36"/>
      <c r="B9" s="36">
        <v>145</v>
      </c>
      <c r="C9" s="37" t="s">
        <v>41</v>
      </c>
      <c r="D9" s="54">
        <v>93212610</v>
      </c>
      <c r="E9" s="39" t="s">
        <v>39</v>
      </c>
      <c r="F9" s="39" t="s">
        <v>42</v>
      </c>
      <c r="G9" s="59">
        <f t="shared" si="6"/>
        <v>0.89763779527559051</v>
      </c>
      <c r="H9" s="60">
        <f t="shared" si="6"/>
        <v>0.87401574803149618</v>
      </c>
      <c r="I9" s="61">
        <v>0</v>
      </c>
      <c r="J9" s="42">
        <f t="shared" si="5"/>
        <v>-2.3622047244094488E-2</v>
      </c>
      <c r="K9" s="43">
        <f t="shared" si="0"/>
        <v>1.1399999999999999</v>
      </c>
      <c r="L9" s="44">
        <v>1.1399999999999999</v>
      </c>
      <c r="M9" s="44">
        <v>1.1100000000000001</v>
      </c>
      <c r="N9" s="44">
        <v>1.1100000000000001</v>
      </c>
      <c r="O9" s="62"/>
      <c r="P9" s="46">
        <v>-0.03</v>
      </c>
      <c r="Q9" s="56"/>
      <c r="R9" s="57"/>
      <c r="S9" s="49"/>
      <c r="T9" s="50" t="str">
        <f t="shared" si="1"/>
        <v/>
      </c>
      <c r="U9" s="51" t="str">
        <f t="shared" si="2"/>
        <v/>
      </c>
      <c r="V9" s="52" t="str">
        <f t="shared" si="3"/>
        <v/>
      </c>
      <c r="W9" s="53" t="str">
        <f t="shared" si="4"/>
        <v/>
      </c>
    </row>
    <row r="10" spans="1:24" ht="24" customHeight="1" x14ac:dyDescent="0.25">
      <c r="A10" s="36"/>
      <c r="B10" s="36">
        <v>5559</v>
      </c>
      <c r="C10" s="37" t="s">
        <v>43</v>
      </c>
      <c r="D10" s="54">
        <v>91387361</v>
      </c>
      <c r="E10" s="39" t="s">
        <v>44</v>
      </c>
      <c r="F10" s="39" t="s">
        <v>45</v>
      </c>
      <c r="G10" s="55">
        <v>0.90300000000000002</v>
      </c>
      <c r="H10" s="41">
        <v>0.86699999999999999</v>
      </c>
      <c r="I10" s="42">
        <f t="shared" si="5"/>
        <v>-1.5748031496062992E-2</v>
      </c>
      <c r="J10" s="42">
        <f t="shared" si="5"/>
        <v>-2.3622047244094488E-2</v>
      </c>
      <c r="K10" s="43">
        <f t="shared" si="0"/>
        <v>1.1468100000000001</v>
      </c>
      <c r="L10" s="44">
        <v>1.1399999999999999</v>
      </c>
      <c r="M10" s="44">
        <v>1.1100000000000001</v>
      </c>
      <c r="N10" s="44">
        <v>1.1100000000000001</v>
      </c>
      <c r="O10" s="45">
        <v>-0.02</v>
      </c>
      <c r="P10" s="46">
        <v>-0.03</v>
      </c>
      <c r="Q10" s="56"/>
      <c r="R10" s="57"/>
      <c r="S10" s="49"/>
      <c r="T10" s="50" t="str">
        <f t="shared" si="1"/>
        <v/>
      </c>
      <c r="U10" s="51" t="str">
        <f t="shared" si="2"/>
        <v/>
      </c>
      <c r="V10" s="52" t="str">
        <f t="shared" si="3"/>
        <v/>
      </c>
      <c r="W10" s="53" t="str">
        <f t="shared" si="4"/>
        <v/>
      </c>
    </row>
    <row r="11" spans="1:24" ht="24" customHeight="1" x14ac:dyDescent="0.25">
      <c r="A11" s="36"/>
      <c r="B11" s="63">
        <v>7782</v>
      </c>
      <c r="C11" s="64" t="s">
        <v>46</v>
      </c>
      <c r="D11" s="65" t="s">
        <v>47</v>
      </c>
      <c r="E11" s="64" t="s">
        <v>48</v>
      </c>
      <c r="F11" s="64" t="s">
        <v>49</v>
      </c>
      <c r="G11" s="80">
        <v>0.88070000000000004</v>
      </c>
      <c r="H11" s="41">
        <v>0.85470000000000002</v>
      </c>
      <c r="I11" s="42">
        <f t="shared" si="5"/>
        <v>-1.5748031496062992E-2</v>
      </c>
      <c r="J11" s="42">
        <f t="shared" si="5"/>
        <v>-2.3622047244094488E-2</v>
      </c>
      <c r="K11" s="66">
        <f t="shared" si="0"/>
        <v>1.1184890000000001</v>
      </c>
      <c r="L11" s="44">
        <v>1.1499999999999999</v>
      </c>
      <c r="M11" s="44">
        <v>1.1200000000000001</v>
      </c>
      <c r="N11" s="44">
        <v>1.1100000000000001</v>
      </c>
      <c r="O11" s="45">
        <v>-0.02</v>
      </c>
      <c r="P11" s="46">
        <v>-0.03</v>
      </c>
      <c r="Q11" s="56"/>
      <c r="R11" s="48"/>
      <c r="S11" s="67"/>
      <c r="T11" s="50" t="str">
        <f t="shared" si="1"/>
        <v/>
      </c>
      <c r="U11" s="51" t="str">
        <f t="shared" si="2"/>
        <v/>
      </c>
      <c r="V11" s="52" t="str">
        <f t="shared" si="3"/>
        <v/>
      </c>
      <c r="W11" s="53" t="str">
        <f t="shared" si="4"/>
        <v/>
      </c>
    </row>
    <row r="12" spans="1:24" ht="24" customHeight="1" x14ac:dyDescent="0.25">
      <c r="A12" s="36"/>
      <c r="B12" s="36">
        <v>6525</v>
      </c>
      <c r="C12" s="37" t="s">
        <v>50</v>
      </c>
      <c r="D12" s="68" t="s">
        <v>51</v>
      </c>
      <c r="E12" s="39" t="s">
        <v>52</v>
      </c>
      <c r="F12" s="39" t="s">
        <v>53</v>
      </c>
      <c r="G12" s="60">
        <f t="shared" si="6"/>
        <v>0.91338582677165348</v>
      </c>
      <c r="H12" s="60">
        <f t="shared" si="6"/>
        <v>0.88976377952755892</v>
      </c>
      <c r="I12" s="42">
        <f t="shared" si="5"/>
        <v>-1.5748031496062992E-2</v>
      </c>
      <c r="J12" s="42">
        <f t="shared" si="5"/>
        <v>-2.3622047244094488E-2</v>
      </c>
      <c r="K12" s="66">
        <f t="shared" si="0"/>
        <v>1.1599999999999999</v>
      </c>
      <c r="L12" s="44">
        <v>1.1599999999999999</v>
      </c>
      <c r="M12" s="44">
        <v>1.1299999999999999</v>
      </c>
      <c r="N12" s="44">
        <v>1.1200000000000001</v>
      </c>
      <c r="O12" s="45">
        <v>-0.02</v>
      </c>
      <c r="P12" s="46">
        <v>-0.03</v>
      </c>
      <c r="Q12" s="56"/>
      <c r="R12" s="48"/>
      <c r="S12" s="67"/>
      <c r="T12" s="50" t="str">
        <f t="shared" si="1"/>
        <v/>
      </c>
      <c r="U12" s="51" t="str">
        <f t="shared" si="2"/>
        <v/>
      </c>
      <c r="V12" s="52" t="str">
        <f t="shared" si="3"/>
        <v/>
      </c>
      <c r="W12" s="53" t="str">
        <f t="shared" si="4"/>
        <v/>
      </c>
    </row>
    <row r="13" spans="1:24" ht="24" customHeight="1" x14ac:dyDescent="0.25">
      <c r="A13" s="36"/>
      <c r="B13" s="36">
        <v>9549</v>
      </c>
      <c r="C13" s="37" t="s">
        <v>54</v>
      </c>
      <c r="D13" s="69">
        <v>92824382</v>
      </c>
      <c r="E13" s="39" t="s">
        <v>55</v>
      </c>
      <c r="F13" s="39"/>
      <c r="G13" s="55">
        <v>0.88700000000000001</v>
      </c>
      <c r="H13" s="41">
        <v>0.86799999999999999</v>
      </c>
      <c r="I13" s="42">
        <f t="shared" si="5"/>
        <v>-1.5748031496062992E-2</v>
      </c>
      <c r="J13" s="42">
        <f t="shared" si="5"/>
        <v>-2.3622047244094488E-2</v>
      </c>
      <c r="K13" s="66">
        <f t="shared" si="0"/>
        <v>1.12649</v>
      </c>
      <c r="L13" s="44">
        <v>1.1599999999999999</v>
      </c>
      <c r="M13" s="44">
        <v>1.1299999999999999</v>
      </c>
      <c r="N13" s="44">
        <v>1.1200000000000001</v>
      </c>
      <c r="O13" s="45">
        <v>-0.02</v>
      </c>
      <c r="P13" s="46">
        <v>-0.03</v>
      </c>
      <c r="Q13" s="56"/>
      <c r="R13" s="48"/>
      <c r="S13" s="67"/>
      <c r="T13" s="50" t="str">
        <f t="shared" si="1"/>
        <v/>
      </c>
      <c r="U13" s="51" t="str">
        <f t="shared" si="2"/>
        <v/>
      </c>
      <c r="V13" s="52" t="str">
        <f t="shared" si="3"/>
        <v/>
      </c>
      <c r="W13" s="53" t="str">
        <f t="shared" si="4"/>
        <v/>
      </c>
    </row>
    <row r="14" spans="1:24" ht="24" customHeight="1" x14ac:dyDescent="0.25">
      <c r="A14" s="36"/>
      <c r="B14" s="36">
        <v>5656</v>
      </c>
      <c r="C14" s="37" t="s">
        <v>56</v>
      </c>
      <c r="D14" s="38">
        <v>93215645</v>
      </c>
      <c r="E14" s="39" t="s">
        <v>57</v>
      </c>
      <c r="F14" s="39" t="s">
        <v>58</v>
      </c>
      <c r="G14" s="123">
        <v>0.90600000000000003</v>
      </c>
      <c r="H14" s="41">
        <v>0.87170000000000003</v>
      </c>
      <c r="I14" s="42">
        <f t="shared" si="5"/>
        <v>-1.5748031496062992E-2</v>
      </c>
      <c r="J14" s="42">
        <f t="shared" si="5"/>
        <v>-2.3622047244094488E-2</v>
      </c>
      <c r="K14" s="66">
        <f t="shared" si="0"/>
        <v>1.15062</v>
      </c>
      <c r="L14" s="44">
        <v>1.1599999999999999</v>
      </c>
      <c r="M14" s="44">
        <v>1.1299999999999999</v>
      </c>
      <c r="N14" s="44">
        <v>1.1200000000000001</v>
      </c>
      <c r="O14" s="45">
        <v>-0.02</v>
      </c>
      <c r="P14" s="46">
        <v>-0.03</v>
      </c>
      <c r="Q14" s="56"/>
      <c r="R14" s="48"/>
      <c r="S14" s="67"/>
      <c r="T14" s="50" t="str">
        <f t="shared" si="1"/>
        <v/>
      </c>
      <c r="U14" s="51" t="str">
        <f t="shared" si="2"/>
        <v/>
      </c>
      <c r="V14" s="52" t="str">
        <f t="shared" si="3"/>
        <v/>
      </c>
      <c r="W14" s="53" t="str">
        <f t="shared" si="4"/>
        <v/>
      </c>
    </row>
    <row r="15" spans="1:24" ht="24" customHeight="1" x14ac:dyDescent="0.25">
      <c r="A15" s="36"/>
      <c r="B15" s="36">
        <v>6693</v>
      </c>
      <c r="C15" s="37" t="s">
        <v>59</v>
      </c>
      <c r="D15" s="38" t="s">
        <v>60</v>
      </c>
      <c r="E15" s="39" t="s">
        <v>57</v>
      </c>
      <c r="F15" s="39" t="s">
        <v>61</v>
      </c>
      <c r="G15" s="70">
        <v>0.90600000000000003</v>
      </c>
      <c r="H15" s="41">
        <v>0.87170000000000003</v>
      </c>
      <c r="I15" s="42">
        <f t="shared" si="5"/>
        <v>-1.5748031496062992E-2</v>
      </c>
      <c r="J15" s="42">
        <f t="shared" si="5"/>
        <v>-2.3622047244094488E-2</v>
      </c>
      <c r="K15" s="66">
        <f t="shared" si="0"/>
        <v>1.15062</v>
      </c>
      <c r="L15" s="44">
        <v>1.1599999999999999</v>
      </c>
      <c r="M15" s="44">
        <v>1.1299999999999999</v>
      </c>
      <c r="N15" s="44">
        <v>1.1200000000000001</v>
      </c>
      <c r="O15" s="45">
        <v>-0.02</v>
      </c>
      <c r="P15" s="46">
        <v>-0.03</v>
      </c>
      <c r="Q15" s="56"/>
      <c r="R15" s="48"/>
      <c r="S15" s="67"/>
      <c r="T15" s="50" t="str">
        <f t="shared" si="1"/>
        <v/>
      </c>
      <c r="U15" s="51" t="str">
        <f t="shared" si="2"/>
        <v/>
      </c>
      <c r="V15" s="52" t="str">
        <f t="shared" si="3"/>
        <v/>
      </c>
      <c r="W15" s="53" t="str">
        <f t="shared" si="4"/>
        <v/>
      </c>
    </row>
    <row r="16" spans="1:24" ht="24" customHeight="1" x14ac:dyDescent="0.25">
      <c r="A16" s="36"/>
      <c r="B16" s="63">
        <v>13910</v>
      </c>
      <c r="C16" s="37" t="s">
        <v>62</v>
      </c>
      <c r="D16" s="58">
        <v>90936888</v>
      </c>
      <c r="E16" s="39" t="s">
        <v>63</v>
      </c>
      <c r="F16" s="39" t="s">
        <v>64</v>
      </c>
      <c r="G16" s="71">
        <v>0.89800000000000002</v>
      </c>
      <c r="H16" s="80">
        <v>0.85599999999999998</v>
      </c>
      <c r="I16" s="42">
        <f t="shared" si="5"/>
        <v>-1.5748031496062992E-2</v>
      </c>
      <c r="J16" s="42">
        <f t="shared" si="5"/>
        <v>-2.3622047244094488E-2</v>
      </c>
      <c r="K16" s="66">
        <f t="shared" si="0"/>
        <v>1.14046</v>
      </c>
      <c r="L16" s="44">
        <v>1.17</v>
      </c>
      <c r="M16" s="44">
        <v>1.1399999999999999</v>
      </c>
      <c r="N16" s="44">
        <v>1.1299999999999999</v>
      </c>
      <c r="O16" s="45">
        <v>-0.02</v>
      </c>
      <c r="P16" s="46">
        <v>-0.03</v>
      </c>
      <c r="Q16" s="56"/>
      <c r="R16" s="48"/>
      <c r="S16" s="127"/>
      <c r="T16" s="50" t="str">
        <f t="shared" si="1"/>
        <v/>
      </c>
      <c r="U16" s="51" t="str">
        <f t="shared" si="2"/>
        <v/>
      </c>
      <c r="V16" s="52" t="str">
        <f t="shared" si="3"/>
        <v/>
      </c>
      <c r="W16" s="53"/>
    </row>
    <row r="17" spans="1:24" ht="24" customHeight="1" x14ac:dyDescent="0.25">
      <c r="A17" s="36"/>
      <c r="B17" s="36">
        <v>10699</v>
      </c>
      <c r="C17" s="37" t="s">
        <v>65</v>
      </c>
      <c r="D17" s="73">
        <v>91747027</v>
      </c>
      <c r="E17" s="74" t="s">
        <v>66</v>
      </c>
      <c r="F17" s="39" t="s">
        <v>67</v>
      </c>
      <c r="G17" s="41">
        <v>0.93700000000000006</v>
      </c>
      <c r="H17" s="41">
        <v>0.89900000000000002</v>
      </c>
      <c r="I17" s="42">
        <f t="shared" si="5"/>
        <v>-1.5748031496062992E-2</v>
      </c>
      <c r="J17" s="42">
        <f t="shared" si="5"/>
        <v>-2.3622047244094488E-2</v>
      </c>
      <c r="K17" s="66">
        <f t="shared" si="0"/>
        <v>1.1899900000000001</v>
      </c>
      <c r="L17" s="44">
        <v>1.17</v>
      </c>
      <c r="M17" s="44">
        <v>1.1399999999999999</v>
      </c>
      <c r="N17" s="44">
        <v>1.1299999999999999</v>
      </c>
      <c r="O17" s="45">
        <v>-0.02</v>
      </c>
      <c r="P17" s="46">
        <v>-0.03</v>
      </c>
      <c r="Q17" s="56"/>
      <c r="R17" s="48"/>
      <c r="S17" s="127"/>
      <c r="T17" s="50" t="str">
        <f t="shared" si="1"/>
        <v/>
      </c>
      <c r="U17" s="51" t="str">
        <f t="shared" si="2"/>
        <v/>
      </c>
      <c r="V17" s="52" t="str">
        <f t="shared" si="3"/>
        <v/>
      </c>
      <c r="W17" s="53" t="str">
        <f t="shared" si="4"/>
        <v/>
      </c>
    </row>
    <row r="18" spans="1:24" ht="24" customHeight="1" x14ac:dyDescent="0.25">
      <c r="A18" s="36"/>
      <c r="B18" s="36">
        <v>8981</v>
      </c>
      <c r="C18" s="37" t="s">
        <v>68</v>
      </c>
      <c r="D18" s="38">
        <v>98252811</v>
      </c>
      <c r="E18" s="39" t="s">
        <v>69</v>
      </c>
      <c r="F18" s="39" t="s">
        <v>70</v>
      </c>
      <c r="G18" s="40">
        <v>0.90749999999999997</v>
      </c>
      <c r="H18" s="41">
        <v>0.87260000000000004</v>
      </c>
      <c r="I18" s="42">
        <f t="shared" si="5"/>
        <v>-1.5748031496062992E-2</v>
      </c>
      <c r="J18" s="42">
        <f t="shared" si="5"/>
        <v>-2.3622047244094488E-2</v>
      </c>
      <c r="K18" s="66">
        <f t="shared" si="0"/>
        <v>1.152525</v>
      </c>
      <c r="L18" s="44">
        <v>1.19</v>
      </c>
      <c r="M18" s="44">
        <v>1.1599999999999999</v>
      </c>
      <c r="N18" s="44">
        <v>1.1499999999999999</v>
      </c>
      <c r="O18" s="45">
        <v>-0.02</v>
      </c>
      <c r="P18" s="46">
        <v>-0.03</v>
      </c>
      <c r="Q18" s="128"/>
      <c r="R18" s="48"/>
      <c r="S18" s="67"/>
      <c r="T18" s="50" t="str">
        <f t="shared" si="1"/>
        <v/>
      </c>
      <c r="U18" s="51" t="str">
        <f t="shared" si="2"/>
        <v/>
      </c>
      <c r="V18" s="52" t="str">
        <f t="shared" si="3"/>
        <v/>
      </c>
      <c r="W18" s="53" t="str">
        <f t="shared" si="4"/>
        <v/>
      </c>
    </row>
    <row r="19" spans="1:24" ht="24" customHeight="1" x14ac:dyDescent="0.25">
      <c r="A19" s="36"/>
      <c r="B19" s="36">
        <v>9801</v>
      </c>
      <c r="C19" s="37" t="s">
        <v>71</v>
      </c>
      <c r="D19" s="38">
        <v>91357059</v>
      </c>
      <c r="E19" s="75" t="s">
        <v>72</v>
      </c>
      <c r="F19" s="39" t="s">
        <v>73</v>
      </c>
      <c r="G19" s="70">
        <v>0.94599999999999995</v>
      </c>
      <c r="H19" s="41">
        <v>0.90400000000000003</v>
      </c>
      <c r="I19" s="42">
        <f t="shared" si="5"/>
        <v>-1.5748031496062992E-2</v>
      </c>
      <c r="J19" s="42">
        <f t="shared" si="5"/>
        <v>-2.3622047244094488E-2</v>
      </c>
      <c r="K19" s="66">
        <f t="shared" si="0"/>
        <v>1.2014199999999999</v>
      </c>
      <c r="L19" s="44">
        <v>1.23</v>
      </c>
      <c r="M19" s="44">
        <v>1.2</v>
      </c>
      <c r="N19" s="44">
        <v>1.19</v>
      </c>
      <c r="O19" s="45">
        <v>-0.02</v>
      </c>
      <c r="P19" s="46">
        <v>-0.03</v>
      </c>
      <c r="Q19" s="56"/>
      <c r="R19" s="48"/>
      <c r="S19" s="67"/>
      <c r="T19" s="50" t="str">
        <f>IF(S19="","",S19-R19)</f>
        <v/>
      </c>
      <c r="U19" s="51" t="str">
        <f>IF(S19="","",SUM((HOUR(T19)*3600))+(MINUTE(T19)*60)+(SECOND(T19)))</f>
        <v/>
      </c>
      <c r="V19" s="52" t="str">
        <f>IF(Q19="","",U19*Q19)</f>
        <v/>
      </c>
      <c r="W19" s="53" t="str">
        <f t="shared" si="4"/>
        <v/>
      </c>
    </row>
    <row r="20" spans="1:24" ht="24" customHeight="1" x14ac:dyDescent="0.25">
      <c r="A20" s="36"/>
      <c r="B20" s="36"/>
      <c r="C20" s="37" t="s">
        <v>74</v>
      </c>
      <c r="D20" s="38" t="s">
        <v>75</v>
      </c>
      <c r="E20" s="75" t="s">
        <v>76</v>
      </c>
      <c r="F20" s="39"/>
      <c r="G20" s="70">
        <v>0.95499999999999996</v>
      </c>
      <c r="H20" s="41">
        <v>0.92200000000000004</v>
      </c>
      <c r="I20" s="42">
        <f t="shared" si="5"/>
        <v>-1.5748031496062992E-2</v>
      </c>
      <c r="J20" s="42">
        <f t="shared" si="5"/>
        <v>-2.3622047244094488E-2</v>
      </c>
      <c r="K20" s="66">
        <f t="shared" si="0"/>
        <v>1.21285</v>
      </c>
      <c r="L20" s="44">
        <v>1.23</v>
      </c>
      <c r="M20" s="44">
        <v>1.2</v>
      </c>
      <c r="N20" s="44">
        <v>1.19</v>
      </c>
      <c r="O20" s="45">
        <v>-0.02</v>
      </c>
      <c r="P20" s="46">
        <v>-0.03</v>
      </c>
      <c r="Q20" s="56"/>
      <c r="R20" s="48"/>
      <c r="S20" s="67"/>
      <c r="T20" s="50" t="str">
        <f>IF(S20="","",S20-R20)</f>
        <v/>
      </c>
      <c r="U20" s="51" t="str">
        <f>IF(S20="","",SUM((HOUR(T20)*3600))+(MINUTE(T20)*60)+(SECOND(T20)))</f>
        <v/>
      </c>
      <c r="V20" s="52" t="str">
        <f>IF(Q20="","",U20*Q20)</f>
        <v/>
      </c>
      <c r="W20" s="53" t="str">
        <f t="shared" si="4"/>
        <v/>
      </c>
    </row>
    <row r="21" spans="1:24" ht="24" customHeight="1" x14ac:dyDescent="0.25">
      <c r="A21" s="36"/>
      <c r="B21" s="36">
        <v>5274</v>
      </c>
      <c r="C21" s="37" t="s">
        <v>77</v>
      </c>
      <c r="D21" s="38" t="s">
        <v>78</v>
      </c>
      <c r="E21" s="75" t="s">
        <v>79</v>
      </c>
      <c r="F21" s="39"/>
      <c r="G21" s="42">
        <v>0.96909999999999996</v>
      </c>
      <c r="H21" s="42">
        <v>0.94489999999999996</v>
      </c>
      <c r="I21" s="42">
        <f t="shared" si="5"/>
        <v>-1.5748031496062992E-2</v>
      </c>
      <c r="J21" s="42">
        <f t="shared" si="5"/>
        <v>-2.3622047244094488E-2</v>
      </c>
      <c r="K21" s="66">
        <f t="shared" si="0"/>
        <v>1.2307569999999999</v>
      </c>
      <c r="L21" s="44">
        <v>1.23</v>
      </c>
      <c r="M21" s="44">
        <v>1.2</v>
      </c>
      <c r="N21" s="44">
        <v>1.19</v>
      </c>
      <c r="O21" s="45">
        <v>-0.02</v>
      </c>
      <c r="P21" s="46">
        <v>-0.03</v>
      </c>
      <c r="Q21" s="56"/>
      <c r="R21" s="48"/>
      <c r="S21" s="67"/>
      <c r="T21" s="50" t="str">
        <f>IF(S21="","",S21-R21)</f>
        <v/>
      </c>
      <c r="U21" s="51" t="str">
        <f>IF(S21="","",SUM((HOUR(T21)*3600))+(MINUTE(T21)*60)+(SECOND(T21)))</f>
        <v/>
      </c>
      <c r="V21" s="52" t="str">
        <f>IF(Q21="","",U21*Q21)</f>
        <v/>
      </c>
      <c r="W21" s="53" t="str">
        <f t="shared" si="4"/>
        <v/>
      </c>
    </row>
    <row r="22" spans="1:24" ht="24" customHeight="1" x14ac:dyDescent="0.25">
      <c r="A22" s="76"/>
      <c r="B22" s="76">
        <v>10421</v>
      </c>
      <c r="C22" s="77" t="s">
        <v>77</v>
      </c>
      <c r="D22" s="78" t="s">
        <v>78</v>
      </c>
      <c r="E22" s="79" t="s">
        <v>80</v>
      </c>
      <c r="F22" s="79" t="s">
        <v>81</v>
      </c>
      <c r="G22" s="80">
        <f>+L22/1.27</f>
        <v>1</v>
      </c>
      <c r="H22" s="80">
        <f>+M22/1.27</f>
        <v>0.97637795275590544</v>
      </c>
      <c r="I22" s="81">
        <f t="shared" si="5"/>
        <v>-1.5748031496062992E-2</v>
      </c>
      <c r="J22" s="81">
        <f t="shared" si="5"/>
        <v>-2.3622047244094488E-2</v>
      </c>
      <c r="K22" s="82">
        <f t="shared" si="0"/>
        <v>1.27</v>
      </c>
      <c r="L22" s="83">
        <v>1.27</v>
      </c>
      <c r="M22" s="44">
        <v>1.24</v>
      </c>
      <c r="N22" s="44">
        <v>1.23</v>
      </c>
      <c r="O22" s="45">
        <v>-0.02</v>
      </c>
      <c r="P22" s="46">
        <v>-0.03</v>
      </c>
      <c r="Q22" s="56"/>
      <c r="R22" s="48"/>
      <c r="S22" s="67"/>
      <c r="T22" s="50" t="str">
        <f t="shared" si="1"/>
        <v/>
      </c>
      <c r="U22" s="51" t="str">
        <f t="shared" si="2"/>
        <v/>
      </c>
      <c r="V22" s="52" t="str">
        <f t="shared" si="3"/>
        <v/>
      </c>
      <c r="W22" s="53" t="str">
        <f t="shared" si="4"/>
        <v/>
      </c>
    </row>
    <row r="23" spans="1:24" ht="24" customHeight="1" x14ac:dyDescent="0.25">
      <c r="A23" s="36"/>
      <c r="B23" s="63">
        <v>13705</v>
      </c>
      <c r="C23" s="64" t="s">
        <v>82</v>
      </c>
      <c r="D23" s="38">
        <v>90910135</v>
      </c>
      <c r="E23" s="64" t="s">
        <v>83</v>
      </c>
      <c r="F23" s="84" t="s">
        <v>84</v>
      </c>
      <c r="G23" s="85">
        <v>1.008</v>
      </c>
      <c r="H23" s="41">
        <v>0.95599999999999996</v>
      </c>
      <c r="I23" s="42">
        <f t="shared" si="5"/>
        <v>-1.5748031496062992E-2</v>
      </c>
      <c r="J23" s="42">
        <f t="shared" si="5"/>
        <v>-2.3622047244094488E-2</v>
      </c>
      <c r="K23" s="66">
        <f t="shared" si="0"/>
        <v>1.28016</v>
      </c>
      <c r="L23" s="86">
        <v>1.34</v>
      </c>
      <c r="M23" s="86">
        <v>1.31</v>
      </c>
      <c r="N23" s="86">
        <v>1.3</v>
      </c>
      <c r="O23" s="45">
        <v>-0.02</v>
      </c>
      <c r="P23" s="46">
        <v>-0.03</v>
      </c>
      <c r="Q23" s="56"/>
      <c r="R23" s="48"/>
      <c r="S23" s="67"/>
      <c r="T23" s="50" t="str">
        <f t="shared" si="1"/>
        <v/>
      </c>
      <c r="U23" s="51" t="str">
        <f t="shared" si="2"/>
        <v/>
      </c>
      <c r="V23" s="52" t="str">
        <f t="shared" si="3"/>
        <v/>
      </c>
      <c r="W23" s="53" t="str">
        <f t="shared" si="4"/>
        <v/>
      </c>
    </row>
    <row r="24" spans="1:24" ht="24" customHeight="1" x14ac:dyDescent="0.25">
      <c r="A24" s="87"/>
      <c r="B24" s="36">
        <v>15028</v>
      </c>
      <c r="C24" s="37" t="s">
        <v>85</v>
      </c>
      <c r="D24" s="38" t="s">
        <v>86</v>
      </c>
      <c r="E24" s="39" t="s">
        <v>83</v>
      </c>
      <c r="F24" s="39" t="s">
        <v>87</v>
      </c>
      <c r="G24" s="85">
        <v>1.022</v>
      </c>
      <c r="H24" s="41">
        <v>0.97519999999999996</v>
      </c>
      <c r="I24" s="42">
        <f t="shared" si="5"/>
        <v>-1.5748031496062992E-2</v>
      </c>
      <c r="J24" s="42">
        <f t="shared" si="5"/>
        <v>-2.3622047244094488E-2</v>
      </c>
      <c r="K24" s="66">
        <f t="shared" si="0"/>
        <v>1.2979400000000001</v>
      </c>
      <c r="L24" s="44">
        <v>1.36</v>
      </c>
      <c r="M24" s="44">
        <v>1.33</v>
      </c>
      <c r="N24" s="44">
        <v>1.32</v>
      </c>
      <c r="O24" s="45">
        <v>-0.02</v>
      </c>
      <c r="P24" s="46">
        <v>-0.03</v>
      </c>
      <c r="Q24" s="56"/>
      <c r="R24" s="48"/>
      <c r="S24" s="67"/>
      <c r="T24" s="50" t="str">
        <f t="shared" si="1"/>
        <v/>
      </c>
      <c r="U24" s="51" t="str">
        <f t="shared" si="2"/>
        <v/>
      </c>
      <c r="V24" s="52" t="str">
        <f t="shared" si="3"/>
        <v/>
      </c>
      <c r="W24" s="53" t="str">
        <f t="shared" si="4"/>
        <v/>
      </c>
    </row>
    <row r="25" spans="1:24" ht="11.25" customHeight="1" x14ac:dyDescent="0.25">
      <c r="A25" s="88"/>
      <c r="B25" s="88"/>
      <c r="C25" s="89"/>
      <c r="D25" s="90"/>
      <c r="E25" s="91"/>
      <c r="F25" s="91"/>
      <c r="G25" s="88"/>
      <c r="H25" s="92"/>
      <c r="I25" s="93"/>
      <c r="J25" s="93"/>
      <c r="K25" s="94"/>
      <c r="L25" s="95"/>
      <c r="M25" s="95"/>
      <c r="N25" s="95"/>
      <c r="O25" s="96"/>
      <c r="P25" s="97"/>
      <c r="Q25" s="98"/>
      <c r="R25" s="99"/>
      <c r="S25" s="100"/>
      <c r="T25" s="101"/>
      <c r="U25" s="102"/>
      <c r="V25" s="103"/>
      <c r="W25" s="53" t="str">
        <f t="shared" si="4"/>
        <v/>
      </c>
    </row>
    <row r="26" spans="1:24" ht="24" customHeight="1" x14ac:dyDescent="0.25">
      <c r="A26" s="36"/>
      <c r="B26" s="104"/>
      <c r="C26" s="105" t="s">
        <v>88</v>
      </c>
      <c r="D26" s="54">
        <v>90561418</v>
      </c>
      <c r="E26" s="105" t="s">
        <v>89</v>
      </c>
      <c r="F26" s="105" t="s">
        <v>90</v>
      </c>
      <c r="G26" s="60">
        <f>+L26/1.27</f>
        <v>1.0551181102362206</v>
      </c>
      <c r="H26" s="60">
        <f>+M26/1.27</f>
        <v>1.0314960629921259</v>
      </c>
      <c r="I26" s="42">
        <f t="shared" si="5"/>
        <v>-1.5748031496062992E-2</v>
      </c>
      <c r="J26" s="42">
        <f t="shared" si="5"/>
        <v>-2.3622047244094488E-2</v>
      </c>
      <c r="K26" s="66">
        <f t="shared" ref="K26:K36" si="7">+G26*1.27</f>
        <v>1.34</v>
      </c>
      <c r="L26" s="86">
        <v>1.34</v>
      </c>
      <c r="M26" s="86">
        <v>1.31</v>
      </c>
      <c r="N26" s="86">
        <v>1.3</v>
      </c>
      <c r="O26" s="45">
        <v>-0.02</v>
      </c>
      <c r="P26" s="46">
        <v>-0.03</v>
      </c>
      <c r="Q26" s="56"/>
      <c r="R26" s="48"/>
      <c r="S26" s="67"/>
      <c r="T26" s="50" t="str">
        <f t="shared" si="1"/>
        <v/>
      </c>
      <c r="U26" s="51" t="str">
        <f t="shared" si="2"/>
        <v/>
      </c>
      <c r="V26" s="52" t="str">
        <f t="shared" si="3"/>
        <v/>
      </c>
      <c r="W26" s="53" t="str">
        <f t="shared" si="4"/>
        <v/>
      </c>
    </row>
    <row r="27" spans="1:24" ht="24" customHeight="1" x14ac:dyDescent="0.25">
      <c r="A27" s="36"/>
      <c r="B27" s="36">
        <v>11046</v>
      </c>
      <c r="C27" s="37" t="s">
        <v>91</v>
      </c>
      <c r="D27" s="58">
        <v>95756310</v>
      </c>
      <c r="E27" s="39" t="s">
        <v>92</v>
      </c>
      <c r="F27" s="39" t="s">
        <v>93</v>
      </c>
      <c r="G27" s="106">
        <v>1.0620000000000001</v>
      </c>
      <c r="H27" s="60">
        <f>+M27/1.27</f>
        <v>1.0472440944881891</v>
      </c>
      <c r="I27" s="42">
        <f t="shared" si="5"/>
        <v>-1.5748031496062992E-2</v>
      </c>
      <c r="J27" s="42">
        <f t="shared" si="5"/>
        <v>-2.3622047244094488E-2</v>
      </c>
      <c r="K27" s="66">
        <f t="shared" si="7"/>
        <v>1.34874</v>
      </c>
      <c r="L27" s="44">
        <v>1.36</v>
      </c>
      <c r="M27" s="44">
        <v>1.33</v>
      </c>
      <c r="N27" s="44">
        <v>1.32</v>
      </c>
      <c r="O27" s="45">
        <v>-0.02</v>
      </c>
      <c r="P27" s="46">
        <v>-0.03</v>
      </c>
      <c r="Q27" s="56"/>
      <c r="R27" s="48"/>
      <c r="S27" s="67"/>
      <c r="T27" s="50" t="str">
        <f t="shared" si="1"/>
        <v/>
      </c>
      <c r="U27" s="51" t="str">
        <f t="shared" si="2"/>
        <v/>
      </c>
      <c r="V27" s="52" t="str">
        <f t="shared" si="3"/>
        <v/>
      </c>
      <c r="W27" s="53" t="str">
        <f t="shared" si="4"/>
        <v/>
      </c>
    </row>
    <row r="28" spans="1:24" ht="24" customHeight="1" x14ac:dyDescent="0.25">
      <c r="A28" s="36"/>
      <c r="B28" s="36"/>
      <c r="C28" s="37" t="s">
        <v>94</v>
      </c>
      <c r="D28" s="73" t="s">
        <v>95</v>
      </c>
      <c r="E28" s="39" t="s">
        <v>96</v>
      </c>
      <c r="F28" s="39" t="s">
        <v>97</v>
      </c>
      <c r="G28" s="106"/>
      <c r="H28" s="106"/>
      <c r="I28" s="106"/>
      <c r="J28" s="106"/>
      <c r="K28" s="66">
        <f t="shared" si="7"/>
        <v>0</v>
      </c>
      <c r="L28" s="44"/>
      <c r="M28" s="107"/>
      <c r="N28" s="107"/>
      <c r="O28" s="45">
        <v>-0.02</v>
      </c>
      <c r="P28" s="46">
        <v>-0.03</v>
      </c>
      <c r="Q28" s="56"/>
      <c r="R28" s="48"/>
      <c r="S28" s="67"/>
      <c r="T28" s="50" t="str">
        <f t="shared" si="1"/>
        <v/>
      </c>
      <c r="U28" s="51" t="str">
        <f t="shared" si="2"/>
        <v/>
      </c>
      <c r="V28" s="52" t="str">
        <f t="shared" si="3"/>
        <v/>
      </c>
      <c r="W28" s="53" t="str">
        <f t="shared" si="4"/>
        <v/>
      </c>
    </row>
    <row r="29" spans="1:24" ht="24" customHeight="1" x14ac:dyDescent="0.25">
      <c r="A29" s="36"/>
      <c r="B29" s="36">
        <v>2</v>
      </c>
      <c r="C29" s="37" t="s">
        <v>98</v>
      </c>
      <c r="D29" s="108"/>
      <c r="E29" s="109" t="s">
        <v>99</v>
      </c>
      <c r="F29" s="109" t="s">
        <v>100</v>
      </c>
      <c r="G29" s="59">
        <f>+L29/1.27</f>
        <v>0.77952755905511806</v>
      </c>
      <c r="H29" s="59">
        <f>+M29/1.27</f>
        <v>0.77165354330708658</v>
      </c>
      <c r="I29" s="61">
        <f>+O29/1.27</f>
        <v>0</v>
      </c>
      <c r="J29" s="42">
        <f>+P29/1.27</f>
        <v>-2.3622047244094488E-2</v>
      </c>
      <c r="K29" s="66">
        <f t="shared" si="7"/>
        <v>0.99</v>
      </c>
      <c r="L29" s="110">
        <v>0.99</v>
      </c>
      <c r="M29" s="111">
        <v>0.98</v>
      </c>
      <c r="N29" s="111">
        <v>0.98</v>
      </c>
      <c r="O29" s="112"/>
      <c r="P29" s="46">
        <v>-0.03</v>
      </c>
      <c r="Q29" s="56"/>
      <c r="R29" s="48"/>
      <c r="S29" s="67"/>
      <c r="T29" s="50" t="str">
        <f t="shared" si="1"/>
        <v/>
      </c>
      <c r="U29" s="113" t="str">
        <f t="shared" si="2"/>
        <v/>
      </c>
      <c r="V29" s="52" t="str">
        <f t="shared" si="3"/>
        <v/>
      </c>
      <c r="W29" s="53" t="str">
        <f t="shared" si="4"/>
        <v/>
      </c>
      <c r="X29" s="114"/>
    </row>
    <row r="30" spans="1:24" ht="24" customHeight="1" x14ac:dyDescent="0.25">
      <c r="A30" s="36"/>
      <c r="B30" s="36">
        <v>40</v>
      </c>
      <c r="C30" s="37" t="s">
        <v>101</v>
      </c>
      <c r="D30" s="54" t="s">
        <v>102</v>
      </c>
      <c r="E30" s="39" t="s">
        <v>32</v>
      </c>
      <c r="F30" s="39" t="s">
        <v>33</v>
      </c>
      <c r="G30" s="59">
        <v>0.86</v>
      </c>
      <c r="H30" s="60">
        <v>0.82499999999999996</v>
      </c>
      <c r="I30" s="42">
        <f t="shared" ref="I30:J36" si="8">+O30/1.27</f>
        <v>-1.5748031496062992E-2</v>
      </c>
      <c r="J30" s="42">
        <f t="shared" si="8"/>
        <v>-2.3622047244094488E-2</v>
      </c>
      <c r="K30" s="66">
        <f t="shared" si="7"/>
        <v>1.0922000000000001</v>
      </c>
      <c r="L30" s="44">
        <v>1.1200000000000001</v>
      </c>
      <c r="M30" s="44">
        <v>1.0900000000000001</v>
      </c>
      <c r="N30" s="44">
        <v>1.0900000000000001</v>
      </c>
      <c r="O30" s="45">
        <v>-0.02</v>
      </c>
      <c r="P30" s="46">
        <v>-0.03</v>
      </c>
      <c r="Q30" s="56"/>
      <c r="R30" s="57"/>
      <c r="S30" s="49"/>
      <c r="T30" s="50" t="str">
        <f t="shared" si="1"/>
        <v/>
      </c>
      <c r="U30" s="51" t="str">
        <f t="shared" si="2"/>
        <v/>
      </c>
      <c r="V30" s="52" t="str">
        <f t="shared" si="3"/>
        <v/>
      </c>
      <c r="W30" s="53" t="str">
        <f t="shared" si="4"/>
        <v/>
      </c>
    </row>
    <row r="31" spans="1:24" ht="24" customHeight="1" x14ac:dyDescent="0.25">
      <c r="A31" s="36"/>
      <c r="B31" s="36">
        <v>14593</v>
      </c>
      <c r="C31" s="37" t="s">
        <v>103</v>
      </c>
      <c r="D31" s="38">
        <v>91868824</v>
      </c>
      <c r="E31" s="39" t="s">
        <v>104</v>
      </c>
      <c r="F31" s="39" t="s">
        <v>105</v>
      </c>
      <c r="G31" s="115">
        <v>0.89300000000000002</v>
      </c>
      <c r="H31" s="106">
        <v>0.89300000000000002</v>
      </c>
      <c r="I31" s="42">
        <f t="shared" si="8"/>
        <v>-1.5748031496062992E-2</v>
      </c>
      <c r="J31" s="42">
        <f t="shared" si="8"/>
        <v>-2.3622047244094488E-2</v>
      </c>
      <c r="K31" s="66">
        <f t="shared" si="7"/>
        <v>1.13411</v>
      </c>
      <c r="L31" s="44"/>
      <c r="M31" s="44"/>
      <c r="N31" s="44" t="e">
        <f>+#REF!*1.27</f>
        <v>#REF!</v>
      </c>
      <c r="O31" s="45">
        <v>-0.02</v>
      </c>
      <c r="P31" s="46">
        <v>-0.03</v>
      </c>
      <c r="Q31" s="56"/>
      <c r="R31" s="57"/>
      <c r="S31" s="49"/>
      <c r="T31" s="50" t="str">
        <f t="shared" si="1"/>
        <v/>
      </c>
      <c r="U31" s="51" t="str">
        <f t="shared" si="2"/>
        <v/>
      </c>
      <c r="V31" s="52" t="str">
        <f t="shared" si="3"/>
        <v/>
      </c>
      <c r="W31" s="53" t="str">
        <f t="shared" si="4"/>
        <v/>
      </c>
    </row>
    <row r="32" spans="1:24" ht="24" customHeight="1" x14ac:dyDescent="0.25">
      <c r="A32" s="36"/>
      <c r="B32" s="36">
        <v>11586</v>
      </c>
      <c r="C32" s="37" t="s">
        <v>106</v>
      </c>
      <c r="D32" s="54">
        <v>33387544</v>
      </c>
      <c r="E32" s="39" t="s">
        <v>107</v>
      </c>
      <c r="F32" s="39" t="s">
        <v>108</v>
      </c>
      <c r="G32" s="59">
        <f t="shared" ref="G32:H35" si="9">+L32/1.27</f>
        <v>0.89763779527559051</v>
      </c>
      <c r="H32" s="60">
        <f t="shared" si="9"/>
        <v>0.87401574803149618</v>
      </c>
      <c r="I32" s="42">
        <f t="shared" si="8"/>
        <v>-1.5748031496062992E-2</v>
      </c>
      <c r="J32" s="42">
        <f t="shared" si="8"/>
        <v>-2.3622047244094488E-2</v>
      </c>
      <c r="K32" s="66">
        <f t="shared" si="7"/>
        <v>1.1399999999999999</v>
      </c>
      <c r="L32" s="44">
        <v>1.1399999999999999</v>
      </c>
      <c r="M32" s="44">
        <v>1.1100000000000001</v>
      </c>
      <c r="N32" s="44">
        <v>1.1000000000000001</v>
      </c>
      <c r="O32" s="45">
        <v>-0.02</v>
      </c>
      <c r="P32" s="46">
        <v>-0.03</v>
      </c>
      <c r="Q32" s="56"/>
      <c r="R32" s="57"/>
      <c r="S32" s="57"/>
      <c r="T32" s="50" t="str">
        <f t="shared" si="1"/>
        <v/>
      </c>
      <c r="U32" s="51" t="str">
        <f t="shared" si="2"/>
        <v/>
      </c>
      <c r="V32" s="52" t="str">
        <f t="shared" si="3"/>
        <v/>
      </c>
      <c r="W32" s="53" t="str">
        <f t="shared" si="4"/>
        <v/>
      </c>
    </row>
    <row r="33" spans="1:23" ht="24" customHeight="1" x14ac:dyDescent="0.25">
      <c r="A33" s="36"/>
      <c r="B33" s="36">
        <v>131</v>
      </c>
      <c r="C33" s="37" t="s">
        <v>109</v>
      </c>
      <c r="D33" s="58">
        <v>93212610</v>
      </c>
      <c r="E33" s="39" t="s">
        <v>39</v>
      </c>
      <c r="F33" s="39" t="s">
        <v>110</v>
      </c>
      <c r="G33" s="59">
        <f t="shared" si="9"/>
        <v>0.89763779527559051</v>
      </c>
      <c r="H33" s="60">
        <f t="shared" si="9"/>
        <v>0.87401574803149618</v>
      </c>
      <c r="I33" s="61">
        <f t="shared" si="8"/>
        <v>0</v>
      </c>
      <c r="J33" s="42">
        <f t="shared" si="8"/>
        <v>-2.3622047244094488E-2</v>
      </c>
      <c r="K33" s="66">
        <f t="shared" si="7"/>
        <v>1.1399999999999999</v>
      </c>
      <c r="L33" s="44">
        <v>1.1399999999999999</v>
      </c>
      <c r="M33" s="44">
        <v>1.1100000000000001</v>
      </c>
      <c r="N33" s="44">
        <v>1.1100000000000001</v>
      </c>
      <c r="O33" s="62"/>
      <c r="P33" s="46">
        <v>-0.03</v>
      </c>
      <c r="Q33" s="56"/>
      <c r="R33" s="57"/>
      <c r="S33" s="49"/>
      <c r="T33" s="50" t="str">
        <f t="shared" si="1"/>
        <v/>
      </c>
      <c r="U33" s="51" t="str">
        <f t="shared" si="2"/>
        <v/>
      </c>
      <c r="V33" s="52" t="str">
        <f t="shared" si="3"/>
        <v/>
      </c>
      <c r="W33" s="53" t="str">
        <f t="shared" si="4"/>
        <v/>
      </c>
    </row>
    <row r="34" spans="1:23" ht="24" customHeight="1" x14ac:dyDescent="0.25">
      <c r="A34" s="36"/>
      <c r="B34" s="36">
        <v>9470</v>
      </c>
      <c r="C34" s="37" t="s">
        <v>111</v>
      </c>
      <c r="D34" s="54" t="s">
        <v>112</v>
      </c>
      <c r="E34" s="39" t="s">
        <v>113</v>
      </c>
      <c r="F34" s="39" t="s">
        <v>33</v>
      </c>
      <c r="G34" s="59">
        <f t="shared" si="9"/>
        <v>0.90551181102362199</v>
      </c>
      <c r="H34" s="60">
        <f t="shared" si="9"/>
        <v>0.88188976377952766</v>
      </c>
      <c r="I34" s="42">
        <f t="shared" si="8"/>
        <v>-1.5748031496062992E-2</v>
      </c>
      <c r="J34" s="42">
        <f t="shared" si="8"/>
        <v>-2.3622047244094488E-2</v>
      </c>
      <c r="K34" s="66">
        <f t="shared" si="7"/>
        <v>1.1499999999999999</v>
      </c>
      <c r="L34" s="44">
        <v>1.1499999999999999</v>
      </c>
      <c r="M34" s="44">
        <v>1.1200000000000001</v>
      </c>
      <c r="N34" s="44">
        <v>1.1100000000000001</v>
      </c>
      <c r="O34" s="45">
        <v>-0.02</v>
      </c>
      <c r="P34" s="46">
        <v>-0.03</v>
      </c>
      <c r="Q34" s="56"/>
      <c r="R34" s="49"/>
      <c r="S34" s="49"/>
      <c r="T34" s="50" t="str">
        <f t="shared" si="1"/>
        <v/>
      </c>
      <c r="U34" s="51" t="str">
        <f t="shared" si="2"/>
        <v/>
      </c>
      <c r="V34" s="52" t="str">
        <f t="shared" si="3"/>
        <v/>
      </c>
      <c r="W34" s="53" t="str">
        <f t="shared" si="4"/>
        <v/>
      </c>
    </row>
    <row r="35" spans="1:23" ht="24" customHeight="1" x14ac:dyDescent="0.25">
      <c r="A35" s="36"/>
      <c r="B35" s="36">
        <v>10233</v>
      </c>
      <c r="C35" s="37" t="s">
        <v>114</v>
      </c>
      <c r="D35" s="69">
        <v>92445208</v>
      </c>
      <c r="E35" s="74" t="s">
        <v>115</v>
      </c>
      <c r="F35" s="39" t="s">
        <v>116</v>
      </c>
      <c r="G35" s="60">
        <f t="shared" si="9"/>
        <v>0.92913385826771644</v>
      </c>
      <c r="H35" s="60">
        <f t="shared" si="9"/>
        <v>0.90551181102362199</v>
      </c>
      <c r="I35" s="42">
        <f t="shared" si="8"/>
        <v>-1.5748031496062992E-2</v>
      </c>
      <c r="J35" s="42">
        <f t="shared" si="8"/>
        <v>-2.3622047244094488E-2</v>
      </c>
      <c r="K35" s="66">
        <f t="shared" si="7"/>
        <v>1.18</v>
      </c>
      <c r="L35" s="44">
        <v>1.18</v>
      </c>
      <c r="M35" s="44">
        <v>1.1499999999999999</v>
      </c>
      <c r="N35" s="44">
        <v>1.1399999999999999</v>
      </c>
      <c r="O35" s="45">
        <v>-0.02</v>
      </c>
      <c r="P35" s="46">
        <v>-0.03</v>
      </c>
      <c r="Q35" s="56"/>
      <c r="R35" s="48"/>
      <c r="S35" s="67"/>
      <c r="T35" s="50" t="str">
        <f t="shared" si="1"/>
        <v/>
      </c>
      <c r="U35" s="51" t="str">
        <f t="shared" si="2"/>
        <v/>
      </c>
      <c r="V35" s="52" t="str">
        <f t="shared" si="3"/>
        <v/>
      </c>
      <c r="W35" s="53" t="str">
        <f t="shared" si="4"/>
        <v/>
      </c>
    </row>
    <row r="36" spans="1:23" ht="24" customHeight="1" x14ac:dyDescent="0.25">
      <c r="A36" s="36"/>
      <c r="B36" s="36">
        <v>10004</v>
      </c>
      <c r="C36" s="37" t="s">
        <v>117</v>
      </c>
      <c r="D36" s="38">
        <v>91376192</v>
      </c>
      <c r="E36" s="39" t="s">
        <v>83</v>
      </c>
      <c r="F36" s="39" t="s">
        <v>118</v>
      </c>
      <c r="G36" s="116">
        <v>1.0328999999999999</v>
      </c>
      <c r="H36" s="60">
        <f>+M36/1.27</f>
        <v>1.0236220472440944</v>
      </c>
      <c r="I36" s="42">
        <f t="shared" si="8"/>
        <v>-1.5748031496062992E-2</v>
      </c>
      <c r="J36" s="42">
        <f t="shared" si="8"/>
        <v>-2.3622047244094488E-2</v>
      </c>
      <c r="K36" s="66">
        <f t="shared" si="7"/>
        <v>1.3117829999999999</v>
      </c>
      <c r="L36" s="44">
        <v>1.33</v>
      </c>
      <c r="M36" s="44">
        <v>1.3</v>
      </c>
      <c r="N36" s="44">
        <v>1.29</v>
      </c>
      <c r="O36" s="45">
        <v>-0.02</v>
      </c>
      <c r="P36" s="46">
        <v>-0.03</v>
      </c>
      <c r="Q36" s="56"/>
      <c r="R36" s="48"/>
      <c r="S36" s="67"/>
      <c r="T36" s="50" t="str">
        <f t="shared" si="1"/>
        <v/>
      </c>
      <c r="U36" s="51" t="str">
        <f t="shared" si="2"/>
        <v/>
      </c>
      <c r="V36" s="52" t="str">
        <f t="shared" si="3"/>
        <v/>
      </c>
      <c r="W36" s="53" t="str">
        <f t="shared" si="4"/>
        <v/>
      </c>
    </row>
    <row r="37" spans="1:23" ht="24" customHeight="1" x14ac:dyDescent="0.25">
      <c r="A37" s="36"/>
      <c r="B37" s="36"/>
      <c r="C37" s="37"/>
      <c r="D37" s="38"/>
      <c r="E37" s="39"/>
      <c r="F37" s="39"/>
      <c r="G37" s="106"/>
      <c r="H37" s="60"/>
      <c r="I37" s="42"/>
      <c r="J37" s="42"/>
      <c r="K37" s="43"/>
      <c r="L37" s="44"/>
      <c r="M37" s="44"/>
      <c r="N37" s="44"/>
      <c r="O37" s="45"/>
      <c r="P37" s="46"/>
      <c r="Q37" s="56"/>
      <c r="R37" s="48"/>
      <c r="S37" s="67"/>
      <c r="T37" s="50" t="str">
        <f t="shared" si="1"/>
        <v/>
      </c>
      <c r="U37" s="51" t="str">
        <f t="shared" si="2"/>
        <v/>
      </c>
      <c r="V37" s="52" t="str">
        <f t="shared" si="3"/>
        <v/>
      </c>
      <c r="W37" s="53" t="str">
        <f t="shared" si="4"/>
        <v/>
      </c>
    </row>
    <row r="38" spans="1:23" ht="24" customHeight="1" x14ac:dyDescent="0.25">
      <c r="A38" s="36"/>
      <c r="B38" s="36"/>
      <c r="C38" s="37"/>
      <c r="D38" s="38"/>
      <c r="E38" s="39"/>
      <c r="F38" s="39"/>
      <c r="G38" s="106"/>
      <c r="H38" s="60"/>
      <c r="I38" s="42"/>
      <c r="J38" s="42"/>
      <c r="K38" s="43"/>
      <c r="L38" s="44"/>
      <c r="M38" s="44"/>
      <c r="N38" s="44"/>
      <c r="O38" s="45"/>
      <c r="P38" s="46"/>
      <c r="Q38" s="56"/>
      <c r="R38" s="48"/>
      <c r="S38" s="67"/>
      <c r="T38" s="50" t="str">
        <f t="shared" si="1"/>
        <v/>
      </c>
      <c r="U38" s="51" t="str">
        <f t="shared" si="2"/>
        <v/>
      </c>
      <c r="V38" s="52" t="str">
        <f t="shared" si="3"/>
        <v/>
      </c>
      <c r="W38" s="53" t="str">
        <f t="shared" si="4"/>
        <v/>
      </c>
    </row>
    <row r="39" spans="1:23" ht="24" customHeight="1" x14ac:dyDescent="0.25">
      <c r="A39" s="36"/>
      <c r="B39" s="36"/>
      <c r="C39" s="37"/>
      <c r="D39" s="38"/>
      <c r="E39" s="39"/>
      <c r="F39" s="39"/>
      <c r="G39" s="106"/>
      <c r="H39" s="60"/>
      <c r="I39" s="42"/>
      <c r="J39" s="42"/>
      <c r="K39" s="43"/>
      <c r="L39" s="44"/>
      <c r="M39" s="44"/>
      <c r="N39" s="44"/>
      <c r="O39" s="45"/>
      <c r="P39" s="46"/>
      <c r="Q39" s="56"/>
      <c r="R39" s="48"/>
      <c r="S39" s="67"/>
      <c r="T39" s="50" t="str">
        <f t="shared" si="1"/>
        <v/>
      </c>
      <c r="U39" s="51" t="str">
        <f t="shared" si="2"/>
        <v/>
      </c>
      <c r="V39" s="52" t="str">
        <f t="shared" si="3"/>
        <v/>
      </c>
      <c r="W39" s="53" t="str">
        <f t="shared" si="4"/>
        <v/>
      </c>
    </row>
    <row r="40" spans="1:23" ht="22.5" customHeight="1" x14ac:dyDescent="0.25">
      <c r="A40" s="36"/>
      <c r="B40" s="40"/>
      <c r="C40" s="39" t="s">
        <v>119</v>
      </c>
      <c r="D40" s="73"/>
      <c r="E40" s="39"/>
      <c r="F40" s="39"/>
      <c r="G40" s="106"/>
      <c r="H40" s="106"/>
      <c r="I40" s="106"/>
      <c r="J40" s="106"/>
      <c r="K40" s="43"/>
      <c r="L40" s="107"/>
      <c r="M40" s="107"/>
      <c r="N40" s="107"/>
      <c r="O40" s="45"/>
      <c r="P40" s="46"/>
      <c r="Q40" s="56"/>
      <c r="R40" s="48"/>
      <c r="S40" s="67"/>
      <c r="T40" s="50" t="str">
        <f t="shared" si="1"/>
        <v/>
      </c>
      <c r="U40" s="51" t="str">
        <f t="shared" si="2"/>
        <v/>
      </c>
      <c r="V40" s="52" t="str">
        <f t="shared" si="3"/>
        <v/>
      </c>
      <c r="W40" s="53"/>
    </row>
    <row r="41" spans="1:23" ht="22.5" customHeight="1" thickBot="1" x14ac:dyDescent="0.3">
      <c r="A41" s="36"/>
      <c r="B41" s="117"/>
      <c r="C41" s="39" t="s">
        <v>120</v>
      </c>
      <c r="D41" s="38"/>
      <c r="E41" s="64"/>
      <c r="F41" s="64"/>
      <c r="G41" s="116"/>
      <c r="H41" s="116"/>
      <c r="I41" s="116"/>
      <c r="J41" s="116"/>
      <c r="K41" s="43"/>
      <c r="L41" s="64"/>
      <c r="M41" s="64"/>
      <c r="N41" s="64"/>
      <c r="O41" s="45"/>
      <c r="P41" s="46"/>
      <c r="Q41" s="56"/>
      <c r="R41" s="48"/>
      <c r="S41" s="67"/>
      <c r="T41" s="50" t="str">
        <f t="shared" si="1"/>
        <v/>
      </c>
      <c r="U41" s="51" t="str">
        <f t="shared" si="2"/>
        <v/>
      </c>
      <c r="V41" s="52" t="str">
        <f t="shared" si="3"/>
        <v/>
      </c>
      <c r="W41" s="118"/>
    </row>
  </sheetData>
  <mergeCells count="1">
    <mergeCell ref="A2:E2"/>
  </mergeCells>
  <dataValidations count="1">
    <dataValidation type="list" errorStyle="warning" allowBlank="1" showDropDown="1" showInputMessage="1" showErrorMessage="1" errorTitle="Du har nokk tastet feil" error="Dette var feil Ivar" promptTitle="Info" prompt="Kun &quot;m.s&quot; , &quot;u.s&quot; eller &quot;k.f&quot; kan benyttes" sqref="P5:P41">
      <formula1>$L$3:$N$3</formula1>
    </dataValidation>
  </dataValidations>
  <pageMargins left="0" right="0" top="0.74803149606299213" bottom="0.74803149606299213" header="0.31496062992125984" footer="0.31496062992125984"/>
  <pageSetup paperSize="9" scale="5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5"/>
  <sheetViews>
    <sheetView workbookViewId="0">
      <selection activeCell="H15" sqref="H15"/>
    </sheetView>
  </sheetViews>
  <sheetFormatPr baseColWidth="10" defaultRowHeight="15" x14ac:dyDescent="0.25"/>
  <cols>
    <col min="5" max="5" width="16.85546875" customWidth="1"/>
  </cols>
  <sheetData>
    <row r="1" spans="1:15" ht="15.75" thickBot="1" x14ac:dyDescent="0.3">
      <c r="A1" s="1" t="s">
        <v>128</v>
      </c>
      <c r="B1" s="2"/>
      <c r="C1" s="2"/>
      <c r="D1" s="3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ht="51.75" thickBot="1" x14ac:dyDescent="0.3">
      <c r="A2" s="129" t="s">
        <v>122</v>
      </c>
      <c r="B2" s="130"/>
      <c r="C2" s="130"/>
      <c r="D2" s="130"/>
      <c r="E2" s="131"/>
      <c r="F2" s="124" t="s">
        <v>126</v>
      </c>
      <c r="G2" s="7">
        <v>11</v>
      </c>
      <c r="H2" s="7" t="s">
        <v>146</v>
      </c>
      <c r="I2" s="7" t="s">
        <v>0</v>
      </c>
      <c r="J2" s="7" t="s">
        <v>0</v>
      </c>
      <c r="K2" s="7" t="s">
        <v>0</v>
      </c>
      <c r="L2" s="7" t="s">
        <v>0</v>
      </c>
      <c r="M2" s="7" t="s">
        <v>0</v>
      </c>
      <c r="N2" s="7" t="s">
        <v>0</v>
      </c>
      <c r="O2" s="7" t="s">
        <v>0</v>
      </c>
    </row>
    <row r="3" spans="1:15" ht="15.75" thickBot="1" x14ac:dyDescent="0.3">
      <c r="A3" s="17" t="s">
        <v>3</v>
      </c>
      <c r="B3" s="18" t="s">
        <v>4</v>
      </c>
      <c r="C3" s="19" t="s">
        <v>5</v>
      </c>
      <c r="D3" s="20" t="s">
        <v>6</v>
      </c>
      <c r="E3" s="19" t="s">
        <v>7</v>
      </c>
      <c r="F3" s="125">
        <v>42491</v>
      </c>
      <c r="G3" s="125">
        <v>42521</v>
      </c>
      <c r="H3" s="125">
        <v>42528</v>
      </c>
      <c r="I3" s="19" t="s">
        <v>8</v>
      </c>
      <c r="J3" s="19" t="s">
        <v>8</v>
      </c>
      <c r="K3" s="19" t="s">
        <v>8</v>
      </c>
      <c r="L3" s="19" t="s">
        <v>8</v>
      </c>
      <c r="M3" s="19" t="s">
        <v>8</v>
      </c>
      <c r="N3" s="19" t="s">
        <v>8</v>
      </c>
      <c r="O3" s="19" t="s">
        <v>8</v>
      </c>
    </row>
    <row r="4" spans="1:15" ht="16.5" thickBot="1" x14ac:dyDescent="0.3">
      <c r="A4" s="28" t="s">
        <v>26</v>
      </c>
      <c r="B4" s="29"/>
      <c r="C4" s="29"/>
      <c r="D4" s="30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</row>
    <row r="5" spans="1:15" x14ac:dyDescent="0.25">
      <c r="A5" s="36"/>
      <c r="B5" s="36">
        <v>5277</v>
      </c>
      <c r="C5" s="37" t="s">
        <v>28</v>
      </c>
      <c r="D5" s="38">
        <v>91697838</v>
      </c>
      <c r="E5" s="39" t="s">
        <v>29</v>
      </c>
      <c r="F5" s="39"/>
      <c r="G5" s="39"/>
      <c r="H5" s="39"/>
      <c r="I5" s="39"/>
      <c r="J5" s="39"/>
      <c r="K5" s="39"/>
      <c r="L5" s="39"/>
      <c r="M5" s="39"/>
      <c r="N5" s="39"/>
      <c r="O5" s="39"/>
    </row>
    <row r="6" spans="1:15" x14ac:dyDescent="0.25">
      <c r="A6" s="36"/>
      <c r="B6" s="36">
        <v>72</v>
      </c>
      <c r="C6" s="39" t="s">
        <v>31</v>
      </c>
      <c r="D6" s="54">
        <v>40410236</v>
      </c>
      <c r="E6" s="39" t="s">
        <v>32</v>
      </c>
      <c r="F6" s="39"/>
      <c r="G6" s="39"/>
      <c r="H6" s="39"/>
      <c r="I6" s="39"/>
      <c r="J6" s="39"/>
      <c r="K6" s="39"/>
      <c r="L6" s="39"/>
      <c r="M6" s="39"/>
      <c r="N6" s="39"/>
      <c r="O6" s="39"/>
    </row>
    <row r="7" spans="1:15" x14ac:dyDescent="0.25">
      <c r="A7" s="36"/>
      <c r="B7" s="36">
        <v>14761</v>
      </c>
      <c r="C7" s="37" t="s">
        <v>34</v>
      </c>
      <c r="D7" s="58" t="s">
        <v>35</v>
      </c>
      <c r="E7" s="39" t="s">
        <v>36</v>
      </c>
      <c r="F7" s="39"/>
      <c r="G7" s="39"/>
      <c r="H7" s="39"/>
      <c r="I7" s="39"/>
      <c r="J7" s="39"/>
      <c r="K7" s="39"/>
      <c r="L7" s="39"/>
      <c r="M7" s="39"/>
      <c r="N7" s="39"/>
      <c r="O7" s="39"/>
    </row>
    <row r="8" spans="1:15" x14ac:dyDescent="0.25">
      <c r="A8" s="36"/>
      <c r="B8" s="36">
        <v>48</v>
      </c>
      <c r="C8" s="37" t="s">
        <v>38</v>
      </c>
      <c r="D8" s="38">
        <v>45463739</v>
      </c>
      <c r="E8" s="39" t="s">
        <v>39</v>
      </c>
      <c r="F8" s="39">
        <v>4</v>
      </c>
      <c r="G8" s="39">
        <v>7</v>
      </c>
      <c r="H8" s="39"/>
      <c r="I8" s="39"/>
      <c r="J8" s="39"/>
      <c r="K8" s="39"/>
      <c r="L8" s="39"/>
      <c r="M8" s="39"/>
      <c r="N8" s="39"/>
      <c r="O8" s="39"/>
    </row>
    <row r="9" spans="1:15" x14ac:dyDescent="0.25">
      <c r="A9" s="36"/>
      <c r="B9" s="36">
        <v>145</v>
      </c>
      <c r="C9" s="37" t="s">
        <v>41</v>
      </c>
      <c r="D9" s="54">
        <v>93212610</v>
      </c>
      <c r="E9" s="39" t="s">
        <v>39</v>
      </c>
      <c r="F9" s="39"/>
      <c r="G9" s="39"/>
      <c r="H9" s="39"/>
      <c r="I9" s="39"/>
      <c r="J9" s="39"/>
      <c r="K9" s="39"/>
      <c r="L9" s="39"/>
      <c r="M9" s="39"/>
      <c r="N9" s="39"/>
      <c r="O9" s="39"/>
    </row>
    <row r="10" spans="1:15" x14ac:dyDescent="0.25">
      <c r="A10" s="36"/>
      <c r="B10" s="36">
        <v>5559</v>
      </c>
      <c r="C10" s="37" t="s">
        <v>43</v>
      </c>
      <c r="D10" s="54">
        <v>91387361</v>
      </c>
      <c r="E10" s="39" t="s">
        <v>44</v>
      </c>
      <c r="F10" s="39"/>
      <c r="G10" s="39"/>
      <c r="H10" s="39"/>
      <c r="I10" s="39"/>
      <c r="J10" s="39"/>
      <c r="K10" s="39"/>
      <c r="L10" s="39"/>
      <c r="M10" s="39"/>
      <c r="N10" s="39"/>
      <c r="O10" s="39"/>
    </row>
    <row r="11" spans="1:15" x14ac:dyDescent="0.25">
      <c r="A11" s="36"/>
      <c r="B11" s="63">
        <v>7782</v>
      </c>
      <c r="C11" s="64" t="s">
        <v>46</v>
      </c>
      <c r="D11" s="65" t="s">
        <v>47</v>
      </c>
      <c r="E11" s="64" t="s">
        <v>48</v>
      </c>
      <c r="F11" s="64">
        <v>2</v>
      </c>
      <c r="G11" s="64"/>
      <c r="H11" s="64"/>
      <c r="I11" s="64"/>
      <c r="J11" s="64"/>
      <c r="K11" s="64"/>
      <c r="L11" s="64"/>
      <c r="M11" s="64"/>
      <c r="N11" s="64"/>
      <c r="O11" s="64"/>
    </row>
    <row r="12" spans="1:15" x14ac:dyDescent="0.25">
      <c r="A12" s="36"/>
      <c r="B12" s="36">
        <v>6525</v>
      </c>
      <c r="C12" s="37" t="s">
        <v>50</v>
      </c>
      <c r="D12" s="68" t="s">
        <v>51</v>
      </c>
      <c r="E12" s="39" t="s">
        <v>52</v>
      </c>
      <c r="F12" s="39"/>
      <c r="G12" s="39">
        <v>5</v>
      </c>
      <c r="H12" s="39">
        <v>5</v>
      </c>
      <c r="I12" s="39"/>
      <c r="J12" s="39"/>
      <c r="K12" s="39"/>
      <c r="L12" s="39"/>
      <c r="M12" s="39"/>
      <c r="N12" s="39"/>
      <c r="O12" s="39"/>
    </row>
    <row r="13" spans="1:15" x14ac:dyDescent="0.25">
      <c r="A13" s="36"/>
      <c r="B13" s="36">
        <v>9549</v>
      </c>
      <c r="C13" s="37" t="s">
        <v>54</v>
      </c>
      <c r="D13" s="69">
        <v>92824382</v>
      </c>
      <c r="E13" s="39" t="s">
        <v>55</v>
      </c>
      <c r="F13" s="39"/>
      <c r="G13" s="39"/>
      <c r="H13" s="39"/>
      <c r="I13" s="39"/>
      <c r="J13" s="39"/>
      <c r="K13" s="39"/>
      <c r="L13" s="39"/>
      <c r="M13" s="39"/>
      <c r="N13" s="39"/>
      <c r="O13" s="39"/>
    </row>
    <row r="14" spans="1:15" x14ac:dyDescent="0.25">
      <c r="A14" s="36"/>
      <c r="B14" s="36">
        <v>5656</v>
      </c>
      <c r="C14" s="37" t="s">
        <v>56</v>
      </c>
      <c r="D14" s="38">
        <v>93215645</v>
      </c>
      <c r="E14" s="39" t="s">
        <v>57</v>
      </c>
      <c r="F14" s="39">
        <v>3</v>
      </c>
      <c r="G14" s="39">
        <v>8</v>
      </c>
      <c r="H14" s="39">
        <v>3</v>
      </c>
      <c r="I14" s="39"/>
      <c r="J14" s="39"/>
      <c r="K14" s="39"/>
      <c r="L14" s="39"/>
      <c r="M14" s="39"/>
      <c r="N14" s="39"/>
      <c r="O14" s="39"/>
    </row>
    <row r="15" spans="1:15" x14ac:dyDescent="0.25">
      <c r="A15" s="36"/>
      <c r="B15" s="36">
        <v>6693</v>
      </c>
      <c r="C15" s="37" t="s">
        <v>59</v>
      </c>
      <c r="D15" s="38" t="s">
        <v>60</v>
      </c>
      <c r="E15" s="39" t="s">
        <v>57</v>
      </c>
      <c r="F15" s="39"/>
      <c r="G15" s="39"/>
      <c r="H15" s="39"/>
      <c r="I15" s="39"/>
      <c r="J15" s="39"/>
      <c r="K15" s="39"/>
      <c r="L15" s="39"/>
      <c r="M15" s="39"/>
      <c r="N15" s="39"/>
      <c r="O15" s="39"/>
    </row>
    <row r="16" spans="1:15" x14ac:dyDescent="0.25">
      <c r="A16" s="36"/>
      <c r="B16" s="63">
        <v>13910</v>
      </c>
      <c r="C16" s="37" t="s">
        <v>62</v>
      </c>
      <c r="D16" s="58">
        <v>90936888</v>
      </c>
      <c r="E16" s="39" t="s">
        <v>63</v>
      </c>
      <c r="F16" s="39">
        <v>1</v>
      </c>
      <c r="G16" s="39">
        <v>3</v>
      </c>
      <c r="H16" s="39">
        <v>2</v>
      </c>
      <c r="I16" s="39"/>
      <c r="J16" s="39"/>
      <c r="K16" s="39"/>
      <c r="L16" s="39"/>
      <c r="M16" s="39"/>
      <c r="N16" s="39"/>
      <c r="O16" s="39"/>
    </row>
    <row r="17" spans="1:15" x14ac:dyDescent="0.25">
      <c r="A17" s="36"/>
      <c r="B17" s="36">
        <v>10699</v>
      </c>
      <c r="C17" s="37" t="s">
        <v>65</v>
      </c>
      <c r="D17" s="73">
        <v>91747027</v>
      </c>
      <c r="E17" s="74" t="s">
        <v>130</v>
      </c>
      <c r="F17" s="39"/>
      <c r="G17" s="39"/>
      <c r="H17" s="39">
        <v>4</v>
      </c>
      <c r="I17" s="39"/>
      <c r="J17" s="39"/>
      <c r="K17" s="39"/>
      <c r="L17" s="39"/>
      <c r="M17" s="39"/>
      <c r="N17" s="39"/>
      <c r="O17" s="39"/>
    </row>
    <row r="18" spans="1:15" x14ac:dyDescent="0.25">
      <c r="A18" s="36"/>
      <c r="B18" s="36">
        <v>8981</v>
      </c>
      <c r="C18" s="37" t="s">
        <v>68</v>
      </c>
      <c r="D18" s="38">
        <v>98252811</v>
      </c>
      <c r="E18" s="39" t="s">
        <v>69</v>
      </c>
      <c r="F18" s="39"/>
      <c r="G18" s="39">
        <v>2</v>
      </c>
      <c r="H18" s="39">
        <v>1</v>
      </c>
      <c r="I18" s="39"/>
      <c r="J18" s="39"/>
      <c r="K18" s="39"/>
      <c r="L18" s="39"/>
      <c r="M18" s="39"/>
      <c r="N18" s="39"/>
      <c r="O18" s="39"/>
    </row>
    <row r="19" spans="1:15" x14ac:dyDescent="0.25">
      <c r="A19" s="36"/>
      <c r="B19" s="36">
        <v>9801</v>
      </c>
      <c r="C19" s="37" t="s">
        <v>71</v>
      </c>
      <c r="D19" s="38">
        <v>91357059</v>
      </c>
      <c r="E19" s="75" t="s">
        <v>72</v>
      </c>
      <c r="F19" s="39"/>
      <c r="G19" s="39">
        <v>6</v>
      </c>
      <c r="H19" s="39"/>
      <c r="I19" s="39"/>
      <c r="J19" s="39"/>
      <c r="K19" s="39"/>
      <c r="L19" s="39"/>
      <c r="M19" s="39"/>
      <c r="N19" s="39"/>
      <c r="O19" s="39"/>
    </row>
    <row r="20" spans="1:15" x14ac:dyDescent="0.25">
      <c r="A20" s="36"/>
      <c r="B20" s="36"/>
      <c r="C20" s="37" t="s">
        <v>74</v>
      </c>
      <c r="D20" s="38" t="s">
        <v>75</v>
      </c>
      <c r="E20" s="75" t="s">
        <v>76</v>
      </c>
      <c r="F20" s="39"/>
      <c r="G20" s="39"/>
      <c r="H20" s="39"/>
      <c r="I20" s="39"/>
      <c r="J20" s="39"/>
      <c r="K20" s="39"/>
      <c r="L20" s="39"/>
      <c r="M20" s="39"/>
      <c r="N20" s="39"/>
      <c r="O20" s="39"/>
    </row>
    <row r="21" spans="1:15" x14ac:dyDescent="0.25">
      <c r="A21" s="36"/>
      <c r="B21" s="36">
        <v>5274</v>
      </c>
      <c r="C21" s="37" t="s">
        <v>77</v>
      </c>
      <c r="D21" s="38" t="s">
        <v>78</v>
      </c>
      <c r="E21" s="75" t="s">
        <v>79</v>
      </c>
      <c r="F21" s="39"/>
      <c r="G21" s="39">
        <v>4</v>
      </c>
      <c r="H21" s="39"/>
      <c r="I21" s="39"/>
      <c r="J21" s="39"/>
      <c r="K21" s="39"/>
      <c r="L21" s="39"/>
      <c r="M21" s="39"/>
      <c r="N21" s="39"/>
      <c r="O21" s="39"/>
    </row>
    <row r="22" spans="1:15" x14ac:dyDescent="0.25">
      <c r="A22" s="36"/>
      <c r="B22" s="63">
        <v>13705</v>
      </c>
      <c r="C22" s="64" t="s">
        <v>82</v>
      </c>
      <c r="D22" s="38">
        <v>90910135</v>
      </c>
      <c r="E22" s="64" t="s">
        <v>83</v>
      </c>
      <c r="F22" s="84"/>
      <c r="G22" s="84"/>
      <c r="H22" s="84"/>
      <c r="I22" s="84"/>
      <c r="J22" s="84"/>
      <c r="K22" s="84"/>
      <c r="L22" s="84"/>
      <c r="M22" s="84"/>
      <c r="N22" s="84"/>
      <c r="O22" s="84"/>
    </row>
    <row r="23" spans="1:15" x14ac:dyDescent="0.25">
      <c r="A23" s="87"/>
      <c r="B23" s="36">
        <v>15028</v>
      </c>
      <c r="C23" s="37" t="s">
        <v>85</v>
      </c>
      <c r="D23" s="38" t="s">
        <v>86</v>
      </c>
      <c r="E23" s="39" t="s">
        <v>83</v>
      </c>
      <c r="F23" s="39"/>
      <c r="G23" s="39">
        <v>1</v>
      </c>
      <c r="H23" s="39"/>
      <c r="I23" s="39"/>
      <c r="J23" s="39"/>
      <c r="K23" s="39"/>
      <c r="L23" s="39"/>
      <c r="M23" s="39"/>
      <c r="N23" s="39"/>
      <c r="O23" s="39"/>
    </row>
    <row r="24" spans="1:15" x14ac:dyDescent="0.25">
      <c r="A24" s="88"/>
      <c r="B24" s="88"/>
      <c r="C24" s="89"/>
      <c r="D24" s="90"/>
      <c r="E24" s="91"/>
      <c r="F24" s="91"/>
      <c r="G24" s="91"/>
      <c r="H24" s="91"/>
      <c r="I24" s="91"/>
      <c r="J24" s="91"/>
      <c r="K24" s="91"/>
      <c r="L24" s="91"/>
      <c r="M24" s="91"/>
      <c r="N24" s="91"/>
      <c r="O24" s="91"/>
    </row>
    <row r="25" spans="1:15" x14ac:dyDescent="0.25">
      <c r="A25" s="36"/>
      <c r="B25" s="104"/>
      <c r="C25" s="105" t="s">
        <v>88</v>
      </c>
      <c r="D25" s="54">
        <v>90561418</v>
      </c>
      <c r="E25" s="105" t="s">
        <v>89</v>
      </c>
      <c r="F25" s="105"/>
      <c r="G25" s="105"/>
      <c r="H25" s="105"/>
      <c r="I25" s="105"/>
      <c r="J25" s="105"/>
      <c r="K25" s="105"/>
      <c r="L25" s="105"/>
      <c r="M25" s="105"/>
      <c r="N25" s="105"/>
      <c r="O25" s="105"/>
    </row>
    <row r="26" spans="1:15" x14ac:dyDescent="0.25">
      <c r="A26" s="36"/>
      <c r="B26" s="36">
        <v>11046</v>
      </c>
      <c r="C26" s="37" t="s">
        <v>91</v>
      </c>
      <c r="D26" s="58">
        <v>95756310</v>
      </c>
      <c r="E26" s="39" t="s">
        <v>92</v>
      </c>
      <c r="F26" s="39"/>
      <c r="G26" s="39"/>
      <c r="H26" s="39"/>
      <c r="I26" s="39"/>
      <c r="J26" s="39"/>
      <c r="K26" s="39"/>
      <c r="L26" s="39"/>
      <c r="M26" s="39"/>
      <c r="N26" s="39"/>
      <c r="O26" s="39"/>
    </row>
    <row r="27" spans="1:15" x14ac:dyDescent="0.25">
      <c r="A27" s="36"/>
      <c r="B27" s="36"/>
      <c r="C27" s="37" t="s">
        <v>94</v>
      </c>
      <c r="D27" s="73" t="s">
        <v>95</v>
      </c>
      <c r="E27" s="39" t="s">
        <v>96</v>
      </c>
      <c r="F27" s="39"/>
      <c r="G27" s="39"/>
      <c r="H27" s="39"/>
      <c r="I27" s="39"/>
      <c r="J27" s="39"/>
      <c r="K27" s="39"/>
      <c r="L27" s="39"/>
      <c r="M27" s="39"/>
      <c r="N27" s="39"/>
      <c r="O27" s="39"/>
    </row>
    <row r="28" spans="1:15" x14ac:dyDescent="0.25">
      <c r="A28" s="36"/>
      <c r="B28" s="36">
        <v>2</v>
      </c>
      <c r="C28" s="37" t="s">
        <v>98</v>
      </c>
      <c r="D28" s="108"/>
      <c r="E28" s="109" t="s">
        <v>99</v>
      </c>
      <c r="F28" s="109"/>
      <c r="G28" s="109"/>
      <c r="H28" s="109"/>
      <c r="I28" s="109"/>
      <c r="J28" s="109"/>
      <c r="K28" s="109"/>
      <c r="L28" s="109"/>
      <c r="M28" s="109"/>
      <c r="N28" s="109"/>
      <c r="O28" s="109"/>
    </row>
    <row r="29" spans="1:15" x14ac:dyDescent="0.25">
      <c r="A29" s="36"/>
      <c r="B29" s="36">
        <v>40</v>
      </c>
      <c r="C29" s="37" t="s">
        <v>101</v>
      </c>
      <c r="D29" s="54" t="s">
        <v>102</v>
      </c>
      <c r="E29" s="39" t="s">
        <v>32</v>
      </c>
      <c r="F29" s="39"/>
      <c r="G29" s="39"/>
      <c r="H29" s="39"/>
      <c r="I29" s="39"/>
      <c r="J29" s="39"/>
      <c r="K29" s="39"/>
      <c r="L29" s="39"/>
      <c r="M29" s="39"/>
      <c r="N29" s="39"/>
      <c r="O29" s="39"/>
    </row>
    <row r="30" spans="1:15" x14ac:dyDescent="0.25">
      <c r="A30" s="36"/>
      <c r="B30" s="36">
        <v>14593</v>
      </c>
      <c r="C30" s="37" t="s">
        <v>103</v>
      </c>
      <c r="D30" s="38">
        <v>91868824</v>
      </c>
      <c r="E30" s="39" t="s">
        <v>104</v>
      </c>
      <c r="F30" s="39"/>
      <c r="G30" s="39"/>
      <c r="H30" s="39"/>
      <c r="I30" s="39"/>
      <c r="J30" s="39"/>
      <c r="K30" s="39"/>
      <c r="L30" s="39"/>
      <c r="M30" s="39"/>
      <c r="N30" s="39"/>
      <c r="O30" s="39"/>
    </row>
    <row r="31" spans="1:15" x14ac:dyDescent="0.25">
      <c r="A31" s="36"/>
      <c r="B31" s="36">
        <v>11586</v>
      </c>
      <c r="C31" s="37" t="s">
        <v>106</v>
      </c>
      <c r="D31" s="54">
        <v>33387544</v>
      </c>
      <c r="E31" s="39" t="s">
        <v>107</v>
      </c>
      <c r="F31" s="39"/>
      <c r="G31" s="39"/>
      <c r="H31" s="39"/>
      <c r="I31" s="39"/>
      <c r="J31" s="39"/>
      <c r="K31" s="39"/>
      <c r="L31" s="39"/>
      <c r="M31" s="39"/>
      <c r="N31" s="39"/>
      <c r="O31" s="39"/>
    </row>
    <row r="32" spans="1:15" x14ac:dyDescent="0.25">
      <c r="A32" s="36"/>
      <c r="B32" s="36">
        <v>131</v>
      </c>
      <c r="C32" s="37" t="s">
        <v>109</v>
      </c>
      <c r="D32" s="58">
        <v>93212610</v>
      </c>
      <c r="E32" s="39" t="s">
        <v>39</v>
      </c>
      <c r="F32" s="39"/>
      <c r="G32" s="39"/>
      <c r="H32" s="39"/>
      <c r="I32" s="39"/>
      <c r="J32" s="39"/>
      <c r="K32" s="39"/>
      <c r="L32" s="39"/>
      <c r="M32" s="39"/>
      <c r="N32" s="39"/>
      <c r="O32" s="39"/>
    </row>
    <row r="33" spans="1:15" x14ac:dyDescent="0.25">
      <c r="A33" s="36"/>
      <c r="B33" s="36">
        <v>9470</v>
      </c>
      <c r="C33" s="37" t="s">
        <v>111</v>
      </c>
      <c r="D33" s="54" t="s">
        <v>112</v>
      </c>
      <c r="E33" s="39" t="s">
        <v>113</v>
      </c>
      <c r="F33" s="39"/>
      <c r="G33" s="39"/>
      <c r="H33" s="39"/>
      <c r="I33" s="39"/>
      <c r="J33" s="39"/>
      <c r="K33" s="39"/>
      <c r="L33" s="39"/>
      <c r="M33" s="39"/>
      <c r="N33" s="39"/>
      <c r="O33" s="39"/>
    </row>
    <row r="34" spans="1:15" x14ac:dyDescent="0.25">
      <c r="A34" s="36"/>
      <c r="B34" s="36">
        <v>10233</v>
      </c>
      <c r="C34" s="37" t="s">
        <v>114</v>
      </c>
      <c r="D34" s="69">
        <v>92445208</v>
      </c>
      <c r="E34" s="74" t="s">
        <v>115</v>
      </c>
      <c r="F34" s="39"/>
      <c r="G34" s="39"/>
      <c r="H34" s="39"/>
      <c r="I34" s="39"/>
      <c r="J34" s="39"/>
      <c r="K34" s="39"/>
      <c r="L34" s="39"/>
      <c r="M34" s="39"/>
      <c r="N34" s="39"/>
      <c r="O34" s="39"/>
    </row>
    <row r="35" spans="1:15" x14ac:dyDescent="0.25">
      <c r="A35" s="36"/>
      <c r="B35" s="36">
        <v>10004</v>
      </c>
      <c r="C35" s="37" t="s">
        <v>117</v>
      </c>
      <c r="D35" s="38">
        <v>91376192</v>
      </c>
      <c r="E35" s="39" t="s">
        <v>83</v>
      </c>
      <c r="F35" s="39"/>
      <c r="G35" s="39"/>
      <c r="H35" s="39"/>
      <c r="I35" s="39"/>
      <c r="J35" s="39"/>
      <c r="K35" s="39"/>
      <c r="L35" s="39"/>
      <c r="M35" s="39"/>
      <c r="N35" s="39"/>
      <c r="O35" s="39"/>
    </row>
  </sheetData>
  <mergeCells count="1">
    <mergeCell ref="A2:E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1"/>
  <sheetViews>
    <sheetView workbookViewId="0">
      <selection sqref="A1:XFD1048576"/>
    </sheetView>
  </sheetViews>
  <sheetFormatPr baseColWidth="10" defaultColWidth="11.42578125" defaultRowHeight="15" x14ac:dyDescent="0.25"/>
  <cols>
    <col min="1" max="1" width="12.140625" style="6" customWidth="1"/>
    <col min="2" max="2" width="13.7109375" style="119" customWidth="1"/>
    <col min="3" max="3" width="25.85546875" style="6" customWidth="1"/>
    <col min="4" max="4" width="11.5703125" style="120" bestFit="1" customWidth="1"/>
    <col min="5" max="5" width="21.85546875" style="6" bestFit="1" customWidth="1"/>
    <col min="6" max="6" width="14" style="6" bestFit="1" customWidth="1"/>
    <col min="7" max="7" width="9.5703125" style="119" customWidth="1"/>
    <col min="8" max="8" width="9.42578125" style="119" bestFit="1" customWidth="1"/>
    <col min="9" max="9" width="10.140625" style="119" customWidth="1"/>
    <col min="10" max="10" width="10.7109375" style="119" customWidth="1"/>
    <col min="11" max="11" width="9.7109375" style="119" customWidth="1"/>
    <col min="12" max="12" width="5.85546875" style="6" customWidth="1"/>
    <col min="13" max="13" width="8.5703125" style="6" hidden="1" customWidth="1"/>
    <col min="14" max="14" width="6.7109375" style="6" hidden="1" customWidth="1"/>
    <col min="15" max="15" width="7.7109375" style="6" hidden="1" customWidth="1"/>
    <col min="16" max="16" width="6.85546875" style="6" hidden="1" customWidth="1"/>
    <col min="17" max="17" width="17" style="6" bestFit="1" customWidth="1"/>
    <col min="18" max="18" width="10.85546875" style="6" bestFit="1" customWidth="1"/>
    <col min="19" max="19" width="18.28515625" style="6" bestFit="1" customWidth="1"/>
    <col min="20" max="20" width="14.42578125" style="6" bestFit="1" customWidth="1"/>
    <col min="21" max="21" width="12.28515625" style="6" bestFit="1" customWidth="1"/>
    <col min="22" max="22" width="12.140625" style="6" bestFit="1" customWidth="1"/>
    <col min="23" max="23" width="13.5703125" style="121" customWidth="1"/>
    <col min="24" max="24" width="7.42578125" style="6" hidden="1" customWidth="1"/>
    <col min="25" max="16384" width="11.42578125" style="6"/>
  </cols>
  <sheetData>
    <row r="1" spans="1:24" ht="22.5" customHeight="1" thickBot="1" x14ac:dyDescent="0.3">
      <c r="A1" s="1" t="s">
        <v>121</v>
      </c>
      <c r="B1" s="2"/>
      <c r="C1" s="2"/>
      <c r="D1" s="3"/>
      <c r="E1" s="2"/>
      <c r="F1" s="2"/>
      <c r="G1" s="4"/>
      <c r="H1" s="4"/>
      <c r="I1" s="4"/>
      <c r="J1" s="4"/>
      <c r="K1" s="4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4"/>
      <c r="X1" s="5"/>
    </row>
    <row r="2" spans="1:24" ht="31.5" customHeight="1" thickBot="1" x14ac:dyDescent="0.3">
      <c r="A2" s="129" t="s">
        <v>123</v>
      </c>
      <c r="B2" s="130"/>
      <c r="C2" s="130"/>
      <c r="D2" s="130"/>
      <c r="E2" s="131"/>
      <c r="F2" s="7" t="s">
        <v>0</v>
      </c>
      <c r="G2" s="8">
        <v>9</v>
      </c>
      <c r="H2" s="8"/>
      <c r="I2" s="9" t="s">
        <v>1</v>
      </c>
      <c r="J2" s="122">
        <v>42491</v>
      </c>
      <c r="K2" s="8"/>
      <c r="L2" s="10"/>
      <c r="N2" s="7"/>
      <c r="O2" s="7"/>
      <c r="P2" s="7"/>
      <c r="Q2" s="7"/>
      <c r="R2" s="11"/>
      <c r="S2" s="12" t="s">
        <v>124</v>
      </c>
      <c r="T2" s="13"/>
      <c r="U2" s="14"/>
      <c r="V2" s="14"/>
      <c r="W2" s="15"/>
      <c r="X2" s="16"/>
    </row>
    <row r="3" spans="1:24" s="27" customFormat="1" ht="57.75" customHeight="1" thickBot="1" x14ac:dyDescent="0.3">
      <c r="A3" s="17" t="s">
        <v>3</v>
      </c>
      <c r="B3" s="18" t="s">
        <v>4</v>
      </c>
      <c r="C3" s="19" t="s">
        <v>5</v>
      </c>
      <c r="D3" s="20" t="s">
        <v>6</v>
      </c>
      <c r="E3" s="19" t="s">
        <v>7</v>
      </c>
      <c r="F3" s="19" t="s">
        <v>8</v>
      </c>
      <c r="G3" s="21" t="s">
        <v>9</v>
      </c>
      <c r="H3" s="21" t="s">
        <v>10</v>
      </c>
      <c r="I3" s="21" t="s">
        <v>11</v>
      </c>
      <c r="J3" s="21" t="s">
        <v>12</v>
      </c>
      <c r="K3" s="22" t="s">
        <v>13</v>
      </c>
      <c r="L3" s="19" t="s">
        <v>14</v>
      </c>
      <c r="M3" s="19" t="s">
        <v>15</v>
      </c>
      <c r="N3" s="19" t="s">
        <v>16</v>
      </c>
      <c r="O3" s="18" t="s">
        <v>17</v>
      </c>
      <c r="P3" s="18" t="s">
        <v>18</v>
      </c>
      <c r="Q3" s="23" t="s">
        <v>19</v>
      </c>
      <c r="R3" s="19" t="s">
        <v>20</v>
      </c>
      <c r="S3" s="19" t="s">
        <v>21</v>
      </c>
      <c r="T3" s="24" t="s">
        <v>22</v>
      </c>
      <c r="U3" s="24" t="s">
        <v>23</v>
      </c>
      <c r="V3" s="24" t="s">
        <v>24</v>
      </c>
      <c r="W3" s="25" t="s">
        <v>25</v>
      </c>
      <c r="X3" s="26"/>
    </row>
    <row r="4" spans="1:24" ht="16.5" thickBot="1" x14ac:dyDescent="0.3">
      <c r="A4" s="28" t="s">
        <v>26</v>
      </c>
      <c r="B4" s="29"/>
      <c r="C4" s="29"/>
      <c r="D4" s="30"/>
      <c r="E4" s="31"/>
      <c r="F4" s="31"/>
      <c r="G4" s="32"/>
      <c r="H4" s="32"/>
      <c r="I4" s="32"/>
      <c r="J4" s="32"/>
      <c r="K4" s="32"/>
      <c r="L4" s="31"/>
      <c r="M4" s="31"/>
      <c r="N4" s="31"/>
      <c r="O4" s="31"/>
      <c r="P4" s="31"/>
      <c r="Q4" s="33" t="s">
        <v>27</v>
      </c>
      <c r="R4" s="34">
        <v>0.75</v>
      </c>
      <c r="S4" s="31"/>
      <c r="T4" s="31"/>
      <c r="U4" s="31"/>
      <c r="V4" s="31"/>
      <c r="W4" s="32"/>
      <c r="X4" s="35"/>
    </row>
    <row r="5" spans="1:24" ht="24" customHeight="1" x14ac:dyDescent="0.25">
      <c r="A5" s="36"/>
      <c r="B5" s="36">
        <v>5277</v>
      </c>
      <c r="C5" s="37" t="s">
        <v>28</v>
      </c>
      <c r="D5" s="38">
        <v>91697838</v>
      </c>
      <c r="E5" s="39" t="s">
        <v>29</v>
      </c>
      <c r="F5" s="39" t="s">
        <v>30</v>
      </c>
      <c r="G5" s="40">
        <v>0.84599999999999997</v>
      </c>
      <c r="H5" s="41">
        <v>0.81699999999999995</v>
      </c>
      <c r="I5" s="42">
        <f>+O5/1.27</f>
        <v>-1.5748031496062992E-2</v>
      </c>
      <c r="J5" s="42">
        <f>+P5/1.27</f>
        <v>-2.3622047244094488E-2</v>
      </c>
      <c r="K5" s="43">
        <f t="shared" ref="K5:K24" si="0">+G5*1.27</f>
        <v>1.0744199999999999</v>
      </c>
      <c r="L5" s="44">
        <v>1.0900000000000001</v>
      </c>
      <c r="M5" s="44">
        <v>1.06</v>
      </c>
      <c r="N5" s="44">
        <v>1.05</v>
      </c>
      <c r="O5" s="45">
        <v>-0.02</v>
      </c>
      <c r="P5" s="46">
        <v>-0.03</v>
      </c>
      <c r="Q5" s="47"/>
      <c r="R5" s="48"/>
      <c r="S5" s="49"/>
      <c r="T5" s="50" t="str">
        <f t="shared" ref="T5:T41" si="1">IF(S5="","",S5-R5)</f>
        <v/>
      </c>
      <c r="U5" s="51" t="str">
        <f t="shared" ref="U5:U41" si="2">IF(S5="","",SUM((HOUR(T5)*3600))+(MINUTE(T5)*60)+(SECOND(T5)))</f>
        <v/>
      </c>
      <c r="V5" s="52" t="str">
        <f t="shared" ref="V5:V41" si="3">IF(Q5="","",U5*Q5)</f>
        <v/>
      </c>
      <c r="W5" s="53" t="str">
        <f t="shared" ref="W5:W39" si="4">IF(V5="","",RANK(V5,V:V,1))</f>
        <v/>
      </c>
    </row>
    <row r="6" spans="1:24" ht="24" customHeight="1" x14ac:dyDescent="0.25">
      <c r="A6" s="36"/>
      <c r="B6" s="36">
        <v>72</v>
      </c>
      <c r="C6" s="39" t="s">
        <v>31</v>
      </c>
      <c r="D6" s="54">
        <v>40410236</v>
      </c>
      <c r="E6" s="39" t="s">
        <v>32</v>
      </c>
      <c r="F6" s="39" t="s">
        <v>33</v>
      </c>
      <c r="G6" s="55">
        <v>0.86</v>
      </c>
      <c r="H6" s="41">
        <v>0.82499999999999996</v>
      </c>
      <c r="I6" s="42">
        <f t="shared" ref="I6:J27" si="5">+O6/1.27</f>
        <v>-1.5748031496062992E-2</v>
      </c>
      <c r="J6" s="42">
        <f t="shared" si="5"/>
        <v>-2.3622047244094488E-2</v>
      </c>
      <c r="K6" s="43">
        <f t="shared" si="0"/>
        <v>1.0922000000000001</v>
      </c>
      <c r="L6" s="44">
        <v>1.1200000000000001</v>
      </c>
      <c r="M6" s="44">
        <v>1.0900000000000001</v>
      </c>
      <c r="N6" s="44">
        <v>1.0900000000000001</v>
      </c>
      <c r="O6" s="45">
        <v>-0.02</v>
      </c>
      <c r="P6" s="46">
        <v>-0.03</v>
      </c>
      <c r="Q6" s="56"/>
      <c r="R6" s="57"/>
      <c r="S6" s="49"/>
      <c r="T6" s="50" t="str">
        <f t="shared" si="1"/>
        <v/>
      </c>
      <c r="U6" s="51" t="str">
        <f t="shared" si="2"/>
        <v/>
      </c>
      <c r="V6" s="52" t="str">
        <f t="shared" si="3"/>
        <v/>
      </c>
      <c r="W6" s="53" t="str">
        <f t="shared" si="4"/>
        <v/>
      </c>
    </row>
    <row r="7" spans="1:24" ht="24" customHeight="1" x14ac:dyDescent="0.25">
      <c r="A7" s="36"/>
      <c r="B7" s="36">
        <v>14761</v>
      </c>
      <c r="C7" s="37" t="s">
        <v>34</v>
      </c>
      <c r="D7" s="58" t="s">
        <v>35</v>
      </c>
      <c r="E7" s="39" t="s">
        <v>36</v>
      </c>
      <c r="F7" s="39" t="s">
        <v>37</v>
      </c>
      <c r="G7" s="40">
        <v>0.89200000000000002</v>
      </c>
      <c r="H7" s="40">
        <v>0.89200000000000002</v>
      </c>
      <c r="I7" s="42">
        <f t="shared" si="5"/>
        <v>-1.5748031496062992E-2</v>
      </c>
      <c r="J7" s="42">
        <f t="shared" si="5"/>
        <v>-2.3622047244094488E-2</v>
      </c>
      <c r="K7" s="43">
        <f t="shared" si="0"/>
        <v>1.1328400000000001</v>
      </c>
      <c r="L7" s="44">
        <v>1.2</v>
      </c>
      <c r="M7" s="44">
        <v>1.17</v>
      </c>
      <c r="N7" s="44">
        <v>1.1599999999999999</v>
      </c>
      <c r="O7" s="45">
        <v>-0.02</v>
      </c>
      <c r="P7" s="46">
        <v>-0.03</v>
      </c>
      <c r="Q7" s="56"/>
      <c r="R7" s="57"/>
      <c r="S7" s="57"/>
      <c r="T7" s="50" t="str">
        <f t="shared" si="1"/>
        <v/>
      </c>
      <c r="U7" s="51" t="str">
        <f t="shared" si="2"/>
        <v/>
      </c>
      <c r="V7" s="52" t="str">
        <f t="shared" si="3"/>
        <v/>
      </c>
      <c r="W7" s="53" t="str">
        <f t="shared" si="4"/>
        <v/>
      </c>
    </row>
    <row r="8" spans="1:24" ht="24" customHeight="1" x14ac:dyDescent="0.25">
      <c r="A8" s="36"/>
      <c r="B8" s="36">
        <v>48</v>
      </c>
      <c r="C8" s="37" t="s">
        <v>38</v>
      </c>
      <c r="D8" s="38">
        <v>45463739</v>
      </c>
      <c r="E8" s="39" t="s">
        <v>39</v>
      </c>
      <c r="F8" s="39" t="s">
        <v>40</v>
      </c>
      <c r="G8" s="59">
        <f t="shared" ref="G8:H12" si="6">+L8/1.27</f>
        <v>0.89763779527559051</v>
      </c>
      <c r="H8" s="60">
        <f t="shared" si="6"/>
        <v>0.87401574803149618</v>
      </c>
      <c r="I8" s="61">
        <v>0</v>
      </c>
      <c r="J8" s="42">
        <f t="shared" si="5"/>
        <v>-2.3622047244094488E-2</v>
      </c>
      <c r="K8" s="43">
        <f t="shared" si="0"/>
        <v>1.1399999999999999</v>
      </c>
      <c r="L8" s="44">
        <v>1.1399999999999999</v>
      </c>
      <c r="M8" s="44">
        <v>1.1100000000000001</v>
      </c>
      <c r="N8" s="44">
        <v>1.1100000000000001</v>
      </c>
      <c r="O8" s="62"/>
      <c r="P8" s="46">
        <v>-0.03</v>
      </c>
      <c r="Q8" s="56"/>
      <c r="R8" s="57"/>
      <c r="S8" s="57"/>
      <c r="T8" s="50" t="str">
        <f>IF(S8="","",S8-R8)</f>
        <v/>
      </c>
      <c r="U8" s="51" t="str">
        <f>IF(S8="","",SUM((HOUR(T8)*3600))+(MINUTE(T8)*60)+(SECOND(T8)))</f>
        <v/>
      </c>
      <c r="V8" s="52" t="str">
        <f>IF(Q8="","",U8*Q8)</f>
        <v/>
      </c>
      <c r="W8" s="53" t="str">
        <f t="shared" si="4"/>
        <v/>
      </c>
    </row>
    <row r="9" spans="1:24" ht="24" customHeight="1" x14ac:dyDescent="0.25">
      <c r="A9" s="36"/>
      <c r="B9" s="36">
        <v>145</v>
      </c>
      <c r="C9" s="37" t="s">
        <v>41</v>
      </c>
      <c r="D9" s="54">
        <v>93212610</v>
      </c>
      <c r="E9" s="39" t="s">
        <v>39</v>
      </c>
      <c r="F9" s="39" t="s">
        <v>42</v>
      </c>
      <c r="G9" s="59">
        <f t="shared" si="6"/>
        <v>0.89763779527559051</v>
      </c>
      <c r="H9" s="60">
        <f t="shared" si="6"/>
        <v>0.87401574803149618</v>
      </c>
      <c r="I9" s="61">
        <v>0</v>
      </c>
      <c r="J9" s="42">
        <f t="shared" si="5"/>
        <v>-2.3622047244094488E-2</v>
      </c>
      <c r="K9" s="43">
        <f t="shared" si="0"/>
        <v>1.1399999999999999</v>
      </c>
      <c r="L9" s="44">
        <v>1.1399999999999999</v>
      </c>
      <c r="M9" s="44">
        <v>1.1100000000000001</v>
      </c>
      <c r="N9" s="44">
        <v>1.1100000000000001</v>
      </c>
      <c r="O9" s="62"/>
      <c r="P9" s="46">
        <v>-0.03</v>
      </c>
      <c r="Q9" s="56"/>
      <c r="R9" s="57"/>
      <c r="S9" s="49"/>
      <c r="T9" s="50" t="str">
        <f t="shared" si="1"/>
        <v/>
      </c>
      <c r="U9" s="51" t="str">
        <f t="shared" si="2"/>
        <v/>
      </c>
      <c r="V9" s="52" t="str">
        <f t="shared" si="3"/>
        <v/>
      </c>
      <c r="W9" s="53" t="str">
        <f t="shared" si="4"/>
        <v/>
      </c>
    </row>
    <row r="10" spans="1:24" ht="24" customHeight="1" x14ac:dyDescent="0.25">
      <c r="A10" s="36"/>
      <c r="B10" s="36">
        <v>5559</v>
      </c>
      <c r="C10" s="37" t="s">
        <v>43</v>
      </c>
      <c r="D10" s="54">
        <v>91387361</v>
      </c>
      <c r="E10" s="39" t="s">
        <v>44</v>
      </c>
      <c r="F10" s="39" t="s">
        <v>45</v>
      </c>
      <c r="G10" s="55">
        <v>0.90300000000000002</v>
      </c>
      <c r="H10" s="41">
        <v>0.86699999999999999</v>
      </c>
      <c r="I10" s="42">
        <f t="shared" si="5"/>
        <v>-1.5748031496062992E-2</v>
      </c>
      <c r="J10" s="42">
        <f t="shared" si="5"/>
        <v>-2.3622047244094488E-2</v>
      </c>
      <c r="K10" s="43">
        <f t="shared" si="0"/>
        <v>1.1468100000000001</v>
      </c>
      <c r="L10" s="44">
        <v>1.1399999999999999</v>
      </c>
      <c r="M10" s="44">
        <v>1.1100000000000001</v>
      </c>
      <c r="N10" s="44">
        <v>1.1100000000000001</v>
      </c>
      <c r="O10" s="45">
        <v>-0.02</v>
      </c>
      <c r="P10" s="46">
        <v>-0.03</v>
      </c>
      <c r="Q10" s="56"/>
      <c r="R10" s="57"/>
      <c r="S10" s="49"/>
      <c r="T10" s="50" t="str">
        <f t="shared" si="1"/>
        <v/>
      </c>
      <c r="U10" s="51" t="str">
        <f t="shared" si="2"/>
        <v/>
      </c>
      <c r="V10" s="52" t="str">
        <f t="shared" si="3"/>
        <v/>
      </c>
      <c r="W10" s="53" t="str">
        <f t="shared" si="4"/>
        <v/>
      </c>
    </row>
    <row r="11" spans="1:24" ht="24" customHeight="1" x14ac:dyDescent="0.25">
      <c r="A11" s="36"/>
      <c r="B11" s="63">
        <v>7782</v>
      </c>
      <c r="C11" s="64" t="s">
        <v>46</v>
      </c>
      <c r="D11" s="65" t="s">
        <v>47</v>
      </c>
      <c r="E11" s="64" t="s">
        <v>48</v>
      </c>
      <c r="F11" s="64" t="s">
        <v>49</v>
      </c>
      <c r="G11" s="80">
        <v>0.88</v>
      </c>
      <c r="H11" s="41">
        <v>0.85399999999999998</v>
      </c>
      <c r="I11" s="42">
        <f t="shared" si="5"/>
        <v>-1.5748031496062992E-2</v>
      </c>
      <c r="J11" s="42">
        <f t="shared" si="5"/>
        <v>-2.3622047244094488E-2</v>
      </c>
      <c r="K11" s="66">
        <f t="shared" si="0"/>
        <v>1.1175999999999999</v>
      </c>
      <c r="L11" s="44">
        <v>1.1499999999999999</v>
      </c>
      <c r="M11" s="44">
        <v>1.1200000000000001</v>
      </c>
      <c r="N11" s="44">
        <v>1.1100000000000001</v>
      </c>
      <c r="O11" s="45">
        <v>-0.02</v>
      </c>
      <c r="P11" s="46">
        <v>-0.03</v>
      </c>
      <c r="Q11" s="56">
        <v>0.88</v>
      </c>
      <c r="R11" s="48">
        <v>0.50347222222222221</v>
      </c>
      <c r="S11" s="67">
        <v>0.55516203703703704</v>
      </c>
      <c r="T11" s="50">
        <f t="shared" si="1"/>
        <v>5.1689814814814827E-2</v>
      </c>
      <c r="U11" s="51">
        <f t="shared" si="2"/>
        <v>4466</v>
      </c>
      <c r="V11" s="52">
        <f t="shared" si="3"/>
        <v>3930.08</v>
      </c>
      <c r="W11" s="53">
        <f t="shared" si="4"/>
        <v>2</v>
      </c>
    </row>
    <row r="12" spans="1:24" ht="24" customHeight="1" x14ac:dyDescent="0.25">
      <c r="A12" s="36"/>
      <c r="B12" s="36">
        <v>6525</v>
      </c>
      <c r="C12" s="37" t="s">
        <v>50</v>
      </c>
      <c r="D12" s="68" t="s">
        <v>51</v>
      </c>
      <c r="E12" s="39" t="s">
        <v>52</v>
      </c>
      <c r="F12" s="39" t="s">
        <v>53</v>
      </c>
      <c r="G12" s="60">
        <f t="shared" si="6"/>
        <v>0.91338582677165348</v>
      </c>
      <c r="H12" s="60">
        <f t="shared" si="6"/>
        <v>0.88976377952755892</v>
      </c>
      <c r="I12" s="42">
        <f t="shared" si="5"/>
        <v>-1.5748031496062992E-2</v>
      </c>
      <c r="J12" s="42">
        <f t="shared" si="5"/>
        <v>-2.3622047244094488E-2</v>
      </c>
      <c r="K12" s="66">
        <f t="shared" si="0"/>
        <v>1.1599999999999999</v>
      </c>
      <c r="L12" s="44">
        <v>1.1599999999999999</v>
      </c>
      <c r="M12" s="44">
        <v>1.1299999999999999</v>
      </c>
      <c r="N12" s="44">
        <v>1.1200000000000001</v>
      </c>
      <c r="O12" s="45">
        <v>-0.02</v>
      </c>
      <c r="P12" s="46">
        <v>-0.03</v>
      </c>
      <c r="Q12" s="56"/>
      <c r="R12" s="48"/>
      <c r="S12" s="67"/>
      <c r="T12" s="50" t="str">
        <f t="shared" si="1"/>
        <v/>
      </c>
      <c r="U12" s="51" t="str">
        <f t="shared" si="2"/>
        <v/>
      </c>
      <c r="V12" s="52" t="str">
        <f t="shared" si="3"/>
        <v/>
      </c>
      <c r="W12" s="53" t="str">
        <f t="shared" si="4"/>
        <v/>
      </c>
    </row>
    <row r="13" spans="1:24" ht="24" customHeight="1" x14ac:dyDescent="0.25">
      <c r="A13" s="36"/>
      <c r="B13" s="36">
        <v>9549</v>
      </c>
      <c r="C13" s="37" t="s">
        <v>54</v>
      </c>
      <c r="D13" s="69">
        <v>92824382</v>
      </c>
      <c r="E13" s="39" t="s">
        <v>55</v>
      </c>
      <c r="F13" s="39"/>
      <c r="G13" s="55">
        <v>0.88700000000000001</v>
      </c>
      <c r="H13" s="41">
        <v>0.86799999999999999</v>
      </c>
      <c r="I13" s="42">
        <f t="shared" si="5"/>
        <v>-1.5748031496062992E-2</v>
      </c>
      <c r="J13" s="42">
        <f t="shared" si="5"/>
        <v>-2.3622047244094488E-2</v>
      </c>
      <c r="K13" s="66">
        <f t="shared" si="0"/>
        <v>1.12649</v>
      </c>
      <c r="L13" s="44">
        <v>1.1599999999999999</v>
      </c>
      <c r="M13" s="44">
        <v>1.1299999999999999</v>
      </c>
      <c r="N13" s="44">
        <v>1.1200000000000001</v>
      </c>
      <c r="O13" s="45">
        <v>-0.02</v>
      </c>
      <c r="P13" s="46">
        <v>-0.03</v>
      </c>
      <c r="Q13" s="56"/>
      <c r="R13" s="48"/>
      <c r="S13" s="67"/>
      <c r="T13" s="50" t="str">
        <f t="shared" si="1"/>
        <v/>
      </c>
      <c r="U13" s="51" t="str">
        <f t="shared" si="2"/>
        <v/>
      </c>
      <c r="V13" s="52" t="str">
        <f t="shared" si="3"/>
        <v/>
      </c>
      <c r="W13" s="53" t="str">
        <f t="shared" si="4"/>
        <v/>
      </c>
    </row>
    <row r="14" spans="1:24" ht="24" customHeight="1" x14ac:dyDescent="0.25">
      <c r="A14" s="36"/>
      <c r="B14" s="36">
        <v>5656</v>
      </c>
      <c r="C14" s="37" t="s">
        <v>56</v>
      </c>
      <c r="D14" s="38">
        <v>93215645</v>
      </c>
      <c r="E14" s="39" t="s">
        <v>57</v>
      </c>
      <c r="F14" s="39" t="s">
        <v>58</v>
      </c>
      <c r="G14" s="123">
        <v>0.90600000000000003</v>
      </c>
      <c r="H14" s="41">
        <v>0.88300000000000001</v>
      </c>
      <c r="I14" s="42">
        <f t="shared" si="5"/>
        <v>-1.5748031496062992E-2</v>
      </c>
      <c r="J14" s="42">
        <f t="shared" si="5"/>
        <v>-2.3622047244094488E-2</v>
      </c>
      <c r="K14" s="66">
        <f t="shared" si="0"/>
        <v>1.15062</v>
      </c>
      <c r="L14" s="44">
        <v>1.1599999999999999</v>
      </c>
      <c r="M14" s="44">
        <v>1.1299999999999999</v>
      </c>
      <c r="N14" s="44">
        <v>1.1200000000000001</v>
      </c>
      <c r="O14" s="45">
        <v>-0.02</v>
      </c>
      <c r="P14" s="46">
        <v>-0.03</v>
      </c>
      <c r="Q14" s="56">
        <v>0.90600000000000003</v>
      </c>
      <c r="R14" s="48">
        <v>0.50347222222222221</v>
      </c>
      <c r="S14" s="67">
        <v>0.5550694444444445</v>
      </c>
      <c r="T14" s="50">
        <f t="shared" si="1"/>
        <v>5.1597222222222294E-2</v>
      </c>
      <c r="U14" s="51">
        <f t="shared" si="2"/>
        <v>4458</v>
      </c>
      <c r="V14" s="52">
        <f t="shared" si="3"/>
        <v>4038.9480000000003</v>
      </c>
      <c r="W14" s="53">
        <f t="shared" si="4"/>
        <v>3</v>
      </c>
    </row>
    <row r="15" spans="1:24" ht="24" customHeight="1" x14ac:dyDescent="0.25">
      <c r="A15" s="36"/>
      <c r="B15" s="36">
        <v>6693</v>
      </c>
      <c r="C15" s="37" t="s">
        <v>59</v>
      </c>
      <c r="D15" s="38" t="s">
        <v>60</v>
      </c>
      <c r="E15" s="39" t="s">
        <v>57</v>
      </c>
      <c r="F15" s="39" t="s">
        <v>61</v>
      </c>
      <c r="G15" s="70">
        <v>0.90600000000000003</v>
      </c>
      <c r="H15" s="41">
        <v>0.88300000000000001</v>
      </c>
      <c r="I15" s="42">
        <f t="shared" si="5"/>
        <v>-1.5748031496062992E-2</v>
      </c>
      <c r="J15" s="42">
        <f t="shared" si="5"/>
        <v>-2.3622047244094488E-2</v>
      </c>
      <c r="K15" s="66">
        <f t="shared" si="0"/>
        <v>1.15062</v>
      </c>
      <c r="L15" s="44">
        <v>1.1599999999999999</v>
      </c>
      <c r="M15" s="44">
        <v>1.1299999999999999</v>
      </c>
      <c r="N15" s="44">
        <v>1.1200000000000001</v>
      </c>
      <c r="O15" s="45">
        <v>-0.02</v>
      </c>
      <c r="P15" s="46">
        <v>-0.03</v>
      </c>
      <c r="Q15" s="56"/>
      <c r="R15" s="48"/>
      <c r="S15" s="67"/>
      <c r="T15" s="50" t="str">
        <f t="shared" si="1"/>
        <v/>
      </c>
      <c r="U15" s="51" t="str">
        <f t="shared" si="2"/>
        <v/>
      </c>
      <c r="V15" s="52" t="str">
        <f t="shared" si="3"/>
        <v/>
      </c>
      <c r="W15" s="53" t="str">
        <f t="shared" si="4"/>
        <v/>
      </c>
    </row>
    <row r="16" spans="1:24" ht="24" customHeight="1" x14ac:dyDescent="0.25">
      <c r="A16" s="36"/>
      <c r="B16" s="63">
        <v>13910</v>
      </c>
      <c r="C16" s="37" t="s">
        <v>62</v>
      </c>
      <c r="D16" s="58">
        <v>90936888</v>
      </c>
      <c r="E16" s="39" t="s">
        <v>63</v>
      </c>
      <c r="F16" s="39" t="s">
        <v>64</v>
      </c>
      <c r="G16" s="71">
        <v>0.89800000000000002</v>
      </c>
      <c r="H16" s="80">
        <v>0.85599999999999998</v>
      </c>
      <c r="I16" s="42">
        <f t="shared" si="5"/>
        <v>-1.5748031496062992E-2</v>
      </c>
      <c r="J16" s="42">
        <f t="shared" si="5"/>
        <v>-2.3622047244094488E-2</v>
      </c>
      <c r="K16" s="66">
        <f t="shared" si="0"/>
        <v>1.14046</v>
      </c>
      <c r="L16" s="44">
        <v>1.17</v>
      </c>
      <c r="M16" s="44">
        <v>1.1399999999999999</v>
      </c>
      <c r="N16" s="44">
        <v>1.1299999999999999</v>
      </c>
      <c r="O16" s="45">
        <v>-0.02</v>
      </c>
      <c r="P16" s="46">
        <v>-0.03</v>
      </c>
      <c r="Q16" s="56">
        <v>0.85599999999999998</v>
      </c>
      <c r="R16" s="48">
        <v>0.50347222222222221</v>
      </c>
      <c r="S16" s="67">
        <v>0.556574074074074</v>
      </c>
      <c r="T16" s="50">
        <f t="shared" si="1"/>
        <v>5.3101851851851789E-2</v>
      </c>
      <c r="U16" s="51">
        <f t="shared" si="2"/>
        <v>4588</v>
      </c>
      <c r="V16" s="52">
        <f t="shared" si="3"/>
        <v>3927.328</v>
      </c>
      <c r="W16" s="53">
        <f t="shared" si="4"/>
        <v>1</v>
      </c>
    </row>
    <row r="17" spans="1:24" ht="24" customHeight="1" x14ac:dyDescent="0.25">
      <c r="A17" s="36"/>
      <c r="B17" s="36">
        <v>10699</v>
      </c>
      <c r="C17" s="37" t="s">
        <v>65</v>
      </c>
      <c r="D17" s="73">
        <v>91747027</v>
      </c>
      <c r="E17" s="74" t="s">
        <v>66</v>
      </c>
      <c r="F17" s="39" t="s">
        <v>67</v>
      </c>
      <c r="G17" s="41">
        <v>0.88400000000000001</v>
      </c>
      <c r="H17" s="41">
        <v>0.85550000000000004</v>
      </c>
      <c r="I17" s="42">
        <f t="shared" si="5"/>
        <v>-1.5748031496062992E-2</v>
      </c>
      <c r="J17" s="42">
        <f t="shared" si="5"/>
        <v>-2.3622047244094488E-2</v>
      </c>
      <c r="K17" s="66">
        <f t="shared" si="0"/>
        <v>1.1226800000000001</v>
      </c>
      <c r="L17" s="44">
        <v>1.17</v>
      </c>
      <c r="M17" s="44">
        <v>1.1399999999999999</v>
      </c>
      <c r="N17" s="44">
        <v>1.1299999999999999</v>
      </c>
      <c r="O17" s="45">
        <v>-0.02</v>
      </c>
      <c r="P17" s="46">
        <v>-0.03</v>
      </c>
      <c r="Q17" s="56"/>
      <c r="R17" s="48"/>
      <c r="S17" s="67"/>
      <c r="T17" s="50" t="str">
        <f t="shared" si="1"/>
        <v/>
      </c>
      <c r="U17" s="51" t="str">
        <f t="shared" si="2"/>
        <v/>
      </c>
      <c r="V17" s="52" t="str">
        <f t="shared" si="3"/>
        <v/>
      </c>
      <c r="W17" s="53" t="str">
        <f t="shared" si="4"/>
        <v/>
      </c>
    </row>
    <row r="18" spans="1:24" ht="24" customHeight="1" x14ac:dyDescent="0.25">
      <c r="A18" s="36"/>
      <c r="B18" s="36">
        <v>8981</v>
      </c>
      <c r="C18" s="37" t="s">
        <v>68</v>
      </c>
      <c r="D18" s="38">
        <v>98252811</v>
      </c>
      <c r="E18" s="39" t="s">
        <v>69</v>
      </c>
      <c r="F18" s="39" t="s">
        <v>70</v>
      </c>
      <c r="G18" s="40">
        <v>0.90459999999999996</v>
      </c>
      <c r="H18" s="41">
        <v>0.87090000000000001</v>
      </c>
      <c r="I18" s="42">
        <f t="shared" si="5"/>
        <v>-1.5748031496062992E-2</v>
      </c>
      <c r="J18" s="42">
        <f t="shared" si="5"/>
        <v>-2.3622047244094488E-2</v>
      </c>
      <c r="K18" s="66">
        <f t="shared" si="0"/>
        <v>1.1488419999999999</v>
      </c>
      <c r="L18" s="44">
        <v>1.19</v>
      </c>
      <c r="M18" s="44">
        <v>1.1599999999999999</v>
      </c>
      <c r="N18" s="44">
        <v>1.1499999999999999</v>
      </c>
      <c r="O18" s="45">
        <v>-0.02</v>
      </c>
      <c r="P18" s="46">
        <v>-0.03</v>
      </c>
      <c r="Q18" s="56"/>
      <c r="R18" s="48"/>
      <c r="S18" s="67"/>
      <c r="T18" s="50" t="str">
        <f t="shared" si="1"/>
        <v/>
      </c>
      <c r="U18" s="51" t="str">
        <f t="shared" si="2"/>
        <v/>
      </c>
      <c r="V18" s="52" t="str">
        <f t="shared" si="3"/>
        <v/>
      </c>
      <c r="W18" s="53" t="str">
        <f t="shared" si="4"/>
        <v/>
      </c>
    </row>
    <row r="19" spans="1:24" ht="24" customHeight="1" x14ac:dyDescent="0.25">
      <c r="A19" s="36"/>
      <c r="B19" s="36">
        <v>9801</v>
      </c>
      <c r="C19" s="37" t="s">
        <v>71</v>
      </c>
      <c r="D19" s="38">
        <v>91357059</v>
      </c>
      <c r="E19" s="75" t="s">
        <v>72</v>
      </c>
      <c r="F19" s="39" t="s">
        <v>73</v>
      </c>
      <c r="G19" s="70">
        <v>0.94299999999999995</v>
      </c>
      <c r="H19" s="41">
        <v>0.90100000000000002</v>
      </c>
      <c r="I19" s="42">
        <f t="shared" si="5"/>
        <v>-1.5748031496062992E-2</v>
      </c>
      <c r="J19" s="42">
        <f t="shared" si="5"/>
        <v>-2.3622047244094488E-2</v>
      </c>
      <c r="K19" s="66">
        <f t="shared" si="0"/>
        <v>1.1976100000000001</v>
      </c>
      <c r="L19" s="44">
        <v>1.23</v>
      </c>
      <c r="M19" s="44">
        <v>1.2</v>
      </c>
      <c r="N19" s="44">
        <v>1.19</v>
      </c>
      <c r="O19" s="45">
        <v>-0.02</v>
      </c>
      <c r="P19" s="46">
        <v>-0.03</v>
      </c>
      <c r="Q19" s="56"/>
      <c r="R19" s="48"/>
      <c r="S19" s="67"/>
      <c r="T19" s="50" t="str">
        <f>IF(S19="","",S19-R19)</f>
        <v/>
      </c>
      <c r="U19" s="51" t="str">
        <f>IF(S19="","",SUM((HOUR(T19)*3600))+(MINUTE(T19)*60)+(SECOND(T19)))</f>
        <v/>
      </c>
      <c r="V19" s="52" t="str">
        <f>IF(Q19="","",U19*Q19)</f>
        <v/>
      </c>
      <c r="W19" s="53" t="str">
        <f t="shared" si="4"/>
        <v/>
      </c>
    </row>
    <row r="20" spans="1:24" ht="24" customHeight="1" x14ac:dyDescent="0.25">
      <c r="A20" s="36"/>
      <c r="B20" s="36"/>
      <c r="C20" s="37" t="s">
        <v>74</v>
      </c>
      <c r="D20" s="38" t="s">
        <v>75</v>
      </c>
      <c r="E20" s="75" t="s">
        <v>76</v>
      </c>
      <c r="F20" s="39"/>
      <c r="G20" s="70">
        <v>0.95499999999999996</v>
      </c>
      <c r="H20" s="41">
        <v>0.92200000000000004</v>
      </c>
      <c r="I20" s="42">
        <f t="shared" si="5"/>
        <v>-1.5748031496062992E-2</v>
      </c>
      <c r="J20" s="42">
        <f t="shared" si="5"/>
        <v>-2.3622047244094488E-2</v>
      </c>
      <c r="K20" s="66">
        <f t="shared" si="0"/>
        <v>1.21285</v>
      </c>
      <c r="L20" s="44">
        <v>1.23</v>
      </c>
      <c r="M20" s="44">
        <v>1.2</v>
      </c>
      <c r="N20" s="44">
        <v>1.19</v>
      </c>
      <c r="O20" s="45">
        <v>-0.02</v>
      </c>
      <c r="P20" s="46">
        <v>-0.03</v>
      </c>
      <c r="Q20" s="56"/>
      <c r="R20" s="48"/>
      <c r="S20" s="67"/>
      <c r="T20" s="50" t="str">
        <f>IF(S20="","",S20-R20)</f>
        <v/>
      </c>
      <c r="U20" s="51" t="str">
        <f>IF(S20="","",SUM((HOUR(T20)*3600))+(MINUTE(T20)*60)+(SECOND(T20)))</f>
        <v/>
      </c>
      <c r="V20" s="52" t="str">
        <f>IF(Q20="","",U20*Q20)</f>
        <v/>
      </c>
      <c r="W20" s="53" t="str">
        <f t="shared" si="4"/>
        <v/>
      </c>
    </row>
    <row r="21" spans="1:24" ht="24" customHeight="1" x14ac:dyDescent="0.25">
      <c r="A21" s="36"/>
      <c r="B21" s="36">
        <v>5274</v>
      </c>
      <c r="C21" s="37" t="s">
        <v>77</v>
      </c>
      <c r="D21" s="38" t="s">
        <v>78</v>
      </c>
      <c r="E21" s="75" t="s">
        <v>79</v>
      </c>
      <c r="F21" s="39"/>
      <c r="G21" s="42">
        <v>0.97</v>
      </c>
      <c r="H21" s="42">
        <v>0.94</v>
      </c>
      <c r="I21" s="42">
        <f t="shared" si="5"/>
        <v>-1.5748031496062992E-2</v>
      </c>
      <c r="J21" s="42">
        <f t="shared" si="5"/>
        <v>-2.3622047244094488E-2</v>
      </c>
      <c r="K21" s="66">
        <f t="shared" si="0"/>
        <v>1.2319</v>
      </c>
      <c r="L21" s="44">
        <v>1.23</v>
      </c>
      <c r="M21" s="44">
        <v>1.2</v>
      </c>
      <c r="N21" s="44">
        <v>1.19</v>
      </c>
      <c r="O21" s="45">
        <v>-0.02</v>
      </c>
      <c r="P21" s="46">
        <v>-0.03</v>
      </c>
      <c r="Q21" s="56"/>
      <c r="R21" s="48"/>
      <c r="S21" s="67"/>
      <c r="T21" s="50" t="str">
        <f>IF(S21="","",S21-R21)</f>
        <v/>
      </c>
      <c r="U21" s="51" t="str">
        <f>IF(S21="","",SUM((HOUR(T21)*3600))+(MINUTE(T21)*60)+(SECOND(T21)))</f>
        <v/>
      </c>
      <c r="V21" s="52" t="str">
        <f>IF(Q21="","",U21*Q21)</f>
        <v/>
      </c>
      <c r="W21" s="53" t="str">
        <f t="shared" si="4"/>
        <v/>
      </c>
    </row>
    <row r="22" spans="1:24" ht="24" customHeight="1" x14ac:dyDescent="0.25">
      <c r="A22" s="76"/>
      <c r="B22" s="76">
        <v>10421</v>
      </c>
      <c r="C22" s="77" t="s">
        <v>77</v>
      </c>
      <c r="D22" s="78" t="s">
        <v>78</v>
      </c>
      <c r="E22" s="79" t="s">
        <v>80</v>
      </c>
      <c r="F22" s="79" t="s">
        <v>81</v>
      </c>
      <c r="G22" s="80">
        <f>+L22/1.27</f>
        <v>1</v>
      </c>
      <c r="H22" s="80">
        <f>+M22/1.27</f>
        <v>0.97637795275590544</v>
      </c>
      <c r="I22" s="81">
        <f t="shared" si="5"/>
        <v>-1.5748031496062992E-2</v>
      </c>
      <c r="J22" s="81">
        <f t="shared" si="5"/>
        <v>-2.3622047244094488E-2</v>
      </c>
      <c r="K22" s="82">
        <f t="shared" si="0"/>
        <v>1.27</v>
      </c>
      <c r="L22" s="83">
        <v>1.27</v>
      </c>
      <c r="M22" s="44">
        <v>1.24</v>
      </c>
      <c r="N22" s="44">
        <v>1.23</v>
      </c>
      <c r="O22" s="45">
        <v>-0.02</v>
      </c>
      <c r="P22" s="46">
        <v>-0.03</v>
      </c>
      <c r="Q22" s="56"/>
      <c r="R22" s="48"/>
      <c r="S22" s="67"/>
      <c r="T22" s="50" t="str">
        <f t="shared" si="1"/>
        <v/>
      </c>
      <c r="U22" s="51" t="str">
        <f t="shared" si="2"/>
        <v/>
      </c>
      <c r="V22" s="52" t="str">
        <f t="shared" si="3"/>
        <v/>
      </c>
      <c r="W22" s="53" t="str">
        <f t="shared" si="4"/>
        <v/>
      </c>
    </row>
    <row r="23" spans="1:24" ht="24" customHeight="1" x14ac:dyDescent="0.25">
      <c r="A23" s="36"/>
      <c r="B23" s="63">
        <v>13705</v>
      </c>
      <c r="C23" s="64" t="s">
        <v>82</v>
      </c>
      <c r="D23" s="38">
        <v>90910135</v>
      </c>
      <c r="E23" s="64" t="s">
        <v>83</v>
      </c>
      <c r="F23" s="84" t="s">
        <v>84</v>
      </c>
      <c r="G23" s="85">
        <v>1.008</v>
      </c>
      <c r="H23" s="41">
        <v>0.95599999999999996</v>
      </c>
      <c r="I23" s="42">
        <f t="shared" si="5"/>
        <v>-1.5748031496062992E-2</v>
      </c>
      <c r="J23" s="42">
        <f t="shared" si="5"/>
        <v>-2.3622047244094488E-2</v>
      </c>
      <c r="K23" s="66">
        <f t="shared" si="0"/>
        <v>1.28016</v>
      </c>
      <c r="L23" s="86">
        <v>1.34</v>
      </c>
      <c r="M23" s="86">
        <v>1.31</v>
      </c>
      <c r="N23" s="86">
        <v>1.3</v>
      </c>
      <c r="O23" s="45">
        <v>-0.02</v>
      </c>
      <c r="P23" s="46">
        <v>-0.03</v>
      </c>
      <c r="Q23" s="56"/>
      <c r="R23" s="48"/>
      <c r="S23" s="67"/>
      <c r="T23" s="50" t="str">
        <f t="shared" si="1"/>
        <v/>
      </c>
      <c r="U23" s="51" t="str">
        <f t="shared" si="2"/>
        <v/>
      </c>
      <c r="V23" s="52" t="str">
        <f t="shared" si="3"/>
        <v/>
      </c>
      <c r="W23" s="53" t="str">
        <f t="shared" si="4"/>
        <v/>
      </c>
    </row>
    <row r="24" spans="1:24" ht="24" customHeight="1" x14ac:dyDescent="0.25">
      <c r="A24" s="87"/>
      <c r="B24" s="36">
        <v>15028</v>
      </c>
      <c r="C24" s="37" t="s">
        <v>85</v>
      </c>
      <c r="D24" s="38" t="s">
        <v>86</v>
      </c>
      <c r="E24" s="39" t="s">
        <v>83</v>
      </c>
      <c r="F24" s="39" t="s">
        <v>87</v>
      </c>
      <c r="G24" s="85">
        <v>1.0169999999999999</v>
      </c>
      <c r="H24" s="41">
        <v>0.97299999999999998</v>
      </c>
      <c r="I24" s="42">
        <f t="shared" si="5"/>
        <v>-1.5748031496062992E-2</v>
      </c>
      <c r="J24" s="42">
        <f t="shared" si="5"/>
        <v>-2.3622047244094488E-2</v>
      </c>
      <c r="K24" s="66">
        <f t="shared" si="0"/>
        <v>1.2915899999999998</v>
      </c>
      <c r="L24" s="44">
        <v>1.36</v>
      </c>
      <c r="M24" s="44">
        <v>1.33</v>
      </c>
      <c r="N24" s="44">
        <v>1.32</v>
      </c>
      <c r="O24" s="45">
        <v>-0.02</v>
      </c>
      <c r="P24" s="46">
        <v>-0.03</v>
      </c>
      <c r="Q24" s="56"/>
      <c r="R24" s="48"/>
      <c r="S24" s="67"/>
      <c r="T24" s="50" t="str">
        <f t="shared" si="1"/>
        <v/>
      </c>
      <c r="U24" s="51" t="str">
        <f t="shared" si="2"/>
        <v/>
      </c>
      <c r="V24" s="52" t="str">
        <f t="shared" si="3"/>
        <v/>
      </c>
      <c r="W24" s="53" t="str">
        <f t="shared" si="4"/>
        <v/>
      </c>
    </row>
    <row r="25" spans="1:24" ht="11.25" customHeight="1" x14ac:dyDescent="0.25">
      <c r="A25" s="88"/>
      <c r="B25" s="88"/>
      <c r="C25" s="89"/>
      <c r="D25" s="90"/>
      <c r="E25" s="91"/>
      <c r="F25" s="91"/>
      <c r="G25" s="88"/>
      <c r="H25" s="92"/>
      <c r="I25" s="93"/>
      <c r="J25" s="93"/>
      <c r="K25" s="94"/>
      <c r="L25" s="95"/>
      <c r="M25" s="95"/>
      <c r="N25" s="95"/>
      <c r="O25" s="96"/>
      <c r="P25" s="97"/>
      <c r="Q25" s="98"/>
      <c r="R25" s="99"/>
      <c r="S25" s="100"/>
      <c r="T25" s="101"/>
      <c r="U25" s="102"/>
      <c r="V25" s="103"/>
      <c r="W25" s="53" t="str">
        <f t="shared" si="4"/>
        <v/>
      </c>
    </row>
    <row r="26" spans="1:24" ht="24" customHeight="1" x14ac:dyDescent="0.25">
      <c r="A26" s="36"/>
      <c r="B26" s="104"/>
      <c r="C26" s="105" t="s">
        <v>88</v>
      </c>
      <c r="D26" s="54">
        <v>90561418</v>
      </c>
      <c r="E26" s="105" t="s">
        <v>89</v>
      </c>
      <c r="F26" s="105" t="s">
        <v>90</v>
      </c>
      <c r="G26" s="60">
        <f>+L26/1.27</f>
        <v>1.0551181102362206</v>
      </c>
      <c r="H26" s="60">
        <f>+M26/1.27</f>
        <v>1.0314960629921259</v>
      </c>
      <c r="I26" s="42">
        <f t="shared" si="5"/>
        <v>-1.5748031496062992E-2</v>
      </c>
      <c r="J26" s="42">
        <f t="shared" si="5"/>
        <v>-2.3622047244094488E-2</v>
      </c>
      <c r="K26" s="66">
        <f t="shared" ref="K26:K36" si="7">+G26*1.27</f>
        <v>1.34</v>
      </c>
      <c r="L26" s="86">
        <v>1.34</v>
      </c>
      <c r="M26" s="86">
        <v>1.31</v>
      </c>
      <c r="N26" s="86">
        <v>1.3</v>
      </c>
      <c r="O26" s="45">
        <v>-0.02</v>
      </c>
      <c r="P26" s="46">
        <v>-0.03</v>
      </c>
      <c r="Q26" s="56"/>
      <c r="R26" s="48"/>
      <c r="S26" s="67"/>
      <c r="T26" s="50" t="str">
        <f t="shared" si="1"/>
        <v/>
      </c>
      <c r="U26" s="51" t="str">
        <f t="shared" si="2"/>
        <v/>
      </c>
      <c r="V26" s="52" t="str">
        <f t="shared" si="3"/>
        <v/>
      </c>
      <c r="W26" s="53" t="str">
        <f t="shared" si="4"/>
        <v/>
      </c>
    </row>
    <row r="27" spans="1:24" ht="24" customHeight="1" x14ac:dyDescent="0.25">
      <c r="A27" s="36"/>
      <c r="B27" s="36">
        <v>11046</v>
      </c>
      <c r="C27" s="37" t="s">
        <v>91</v>
      </c>
      <c r="D27" s="58">
        <v>95756310</v>
      </c>
      <c r="E27" s="39" t="s">
        <v>92</v>
      </c>
      <c r="F27" s="39" t="s">
        <v>93</v>
      </c>
      <c r="G27" s="106">
        <v>1.0620000000000001</v>
      </c>
      <c r="H27" s="60">
        <f>+M27/1.27</f>
        <v>1.0472440944881891</v>
      </c>
      <c r="I27" s="42">
        <f t="shared" si="5"/>
        <v>-1.5748031496062992E-2</v>
      </c>
      <c r="J27" s="42">
        <f t="shared" si="5"/>
        <v>-2.3622047244094488E-2</v>
      </c>
      <c r="K27" s="66">
        <f t="shared" si="7"/>
        <v>1.34874</v>
      </c>
      <c r="L27" s="44">
        <v>1.36</v>
      </c>
      <c r="M27" s="44">
        <v>1.33</v>
      </c>
      <c r="N27" s="44">
        <v>1.32</v>
      </c>
      <c r="O27" s="45">
        <v>-0.02</v>
      </c>
      <c r="P27" s="46">
        <v>-0.03</v>
      </c>
      <c r="Q27" s="56"/>
      <c r="R27" s="48"/>
      <c r="S27" s="67"/>
      <c r="T27" s="50" t="str">
        <f t="shared" si="1"/>
        <v/>
      </c>
      <c r="U27" s="51" t="str">
        <f t="shared" si="2"/>
        <v/>
      </c>
      <c r="V27" s="52" t="str">
        <f t="shared" si="3"/>
        <v/>
      </c>
      <c r="W27" s="53" t="str">
        <f t="shared" si="4"/>
        <v/>
      </c>
    </row>
    <row r="28" spans="1:24" ht="24" customHeight="1" x14ac:dyDescent="0.25">
      <c r="A28" s="36"/>
      <c r="B28" s="36"/>
      <c r="C28" s="37" t="s">
        <v>94</v>
      </c>
      <c r="D28" s="73" t="s">
        <v>95</v>
      </c>
      <c r="E28" s="39" t="s">
        <v>96</v>
      </c>
      <c r="F28" s="39" t="s">
        <v>97</v>
      </c>
      <c r="G28" s="106"/>
      <c r="H28" s="106"/>
      <c r="I28" s="106"/>
      <c r="J28" s="106"/>
      <c r="K28" s="66">
        <f t="shared" si="7"/>
        <v>0</v>
      </c>
      <c r="L28" s="44"/>
      <c r="M28" s="107"/>
      <c r="N28" s="107"/>
      <c r="O28" s="45">
        <v>-0.02</v>
      </c>
      <c r="P28" s="46">
        <v>-0.03</v>
      </c>
      <c r="Q28" s="56"/>
      <c r="R28" s="48"/>
      <c r="S28" s="67"/>
      <c r="T28" s="50" t="str">
        <f t="shared" si="1"/>
        <v/>
      </c>
      <c r="U28" s="51" t="str">
        <f t="shared" si="2"/>
        <v/>
      </c>
      <c r="V28" s="52" t="str">
        <f t="shared" si="3"/>
        <v/>
      </c>
      <c r="W28" s="53" t="str">
        <f t="shared" si="4"/>
        <v/>
      </c>
    </row>
    <row r="29" spans="1:24" ht="24" customHeight="1" x14ac:dyDescent="0.25">
      <c r="A29" s="36"/>
      <c r="B29" s="36">
        <v>2</v>
      </c>
      <c r="C29" s="37" t="s">
        <v>98</v>
      </c>
      <c r="D29" s="108"/>
      <c r="E29" s="109" t="s">
        <v>99</v>
      </c>
      <c r="F29" s="109" t="s">
        <v>100</v>
      </c>
      <c r="G29" s="59">
        <f>+L29/1.27</f>
        <v>0.77952755905511806</v>
      </c>
      <c r="H29" s="59">
        <f>+M29/1.27</f>
        <v>0.77165354330708658</v>
      </c>
      <c r="I29" s="61">
        <f>+O29/1.27</f>
        <v>0</v>
      </c>
      <c r="J29" s="42">
        <f>+P29/1.27</f>
        <v>-2.3622047244094488E-2</v>
      </c>
      <c r="K29" s="66">
        <f t="shared" si="7"/>
        <v>0.99</v>
      </c>
      <c r="L29" s="110">
        <v>0.99</v>
      </c>
      <c r="M29" s="111">
        <v>0.98</v>
      </c>
      <c r="N29" s="111">
        <v>0.98</v>
      </c>
      <c r="O29" s="112"/>
      <c r="P29" s="46">
        <v>-0.03</v>
      </c>
      <c r="Q29" s="56"/>
      <c r="R29" s="48"/>
      <c r="S29" s="67"/>
      <c r="T29" s="50" t="str">
        <f t="shared" si="1"/>
        <v/>
      </c>
      <c r="U29" s="113" t="str">
        <f t="shared" si="2"/>
        <v/>
      </c>
      <c r="V29" s="52" t="str">
        <f t="shared" si="3"/>
        <v/>
      </c>
      <c r="W29" s="53" t="str">
        <f t="shared" si="4"/>
        <v/>
      </c>
      <c r="X29" s="114"/>
    </row>
    <row r="30" spans="1:24" ht="24" customHeight="1" x14ac:dyDescent="0.25">
      <c r="A30" s="36"/>
      <c r="B30" s="36">
        <v>40</v>
      </c>
      <c r="C30" s="37" t="s">
        <v>101</v>
      </c>
      <c r="D30" s="54" t="s">
        <v>102</v>
      </c>
      <c r="E30" s="39" t="s">
        <v>32</v>
      </c>
      <c r="F30" s="39" t="s">
        <v>33</v>
      </c>
      <c r="G30" s="59">
        <v>0.86</v>
      </c>
      <c r="H30" s="60">
        <v>0.82499999999999996</v>
      </c>
      <c r="I30" s="42">
        <f t="shared" ref="I30:J36" si="8">+O30/1.27</f>
        <v>-1.5748031496062992E-2</v>
      </c>
      <c r="J30" s="42">
        <f t="shared" si="8"/>
        <v>-2.3622047244094488E-2</v>
      </c>
      <c r="K30" s="66">
        <f t="shared" si="7"/>
        <v>1.0922000000000001</v>
      </c>
      <c r="L30" s="44">
        <v>1.1200000000000001</v>
      </c>
      <c r="M30" s="44">
        <v>1.0900000000000001</v>
      </c>
      <c r="N30" s="44">
        <v>1.0900000000000001</v>
      </c>
      <c r="O30" s="45">
        <v>-0.02</v>
      </c>
      <c r="P30" s="46">
        <v>-0.03</v>
      </c>
      <c r="Q30" s="56"/>
      <c r="R30" s="57"/>
      <c r="S30" s="49"/>
      <c r="T30" s="50" t="str">
        <f t="shared" si="1"/>
        <v/>
      </c>
      <c r="U30" s="51" t="str">
        <f t="shared" si="2"/>
        <v/>
      </c>
      <c r="V30" s="52" t="str">
        <f t="shared" si="3"/>
        <v/>
      </c>
      <c r="W30" s="53" t="str">
        <f t="shared" si="4"/>
        <v/>
      </c>
    </row>
    <row r="31" spans="1:24" ht="24" customHeight="1" x14ac:dyDescent="0.25">
      <c r="A31" s="36"/>
      <c r="B31" s="36">
        <v>14593</v>
      </c>
      <c r="C31" s="37" t="s">
        <v>103</v>
      </c>
      <c r="D31" s="38">
        <v>91868824</v>
      </c>
      <c r="E31" s="39" t="s">
        <v>104</v>
      </c>
      <c r="F31" s="39" t="s">
        <v>105</v>
      </c>
      <c r="G31" s="115">
        <v>0.89300000000000002</v>
      </c>
      <c r="H31" s="106">
        <v>0.89300000000000002</v>
      </c>
      <c r="I31" s="42">
        <f t="shared" si="8"/>
        <v>-1.5748031496062992E-2</v>
      </c>
      <c r="J31" s="42">
        <f t="shared" si="8"/>
        <v>-2.3622047244094488E-2</v>
      </c>
      <c r="K31" s="66">
        <f t="shared" si="7"/>
        <v>1.13411</v>
      </c>
      <c r="L31" s="44"/>
      <c r="M31" s="44"/>
      <c r="N31" s="44" t="e">
        <f>+#REF!*1.27</f>
        <v>#REF!</v>
      </c>
      <c r="O31" s="45">
        <v>-0.02</v>
      </c>
      <c r="P31" s="46">
        <v>-0.03</v>
      </c>
      <c r="Q31" s="56"/>
      <c r="R31" s="57"/>
      <c r="S31" s="49"/>
      <c r="T31" s="50" t="str">
        <f t="shared" si="1"/>
        <v/>
      </c>
      <c r="U31" s="51" t="str">
        <f t="shared" si="2"/>
        <v/>
      </c>
      <c r="V31" s="52" t="str">
        <f t="shared" si="3"/>
        <v/>
      </c>
      <c r="W31" s="53" t="str">
        <f t="shared" si="4"/>
        <v/>
      </c>
    </row>
    <row r="32" spans="1:24" ht="24" customHeight="1" x14ac:dyDescent="0.25">
      <c r="A32" s="36"/>
      <c r="B32" s="36">
        <v>11586</v>
      </c>
      <c r="C32" s="37" t="s">
        <v>106</v>
      </c>
      <c r="D32" s="54">
        <v>33387544</v>
      </c>
      <c r="E32" s="39" t="s">
        <v>107</v>
      </c>
      <c r="F32" s="39" t="s">
        <v>108</v>
      </c>
      <c r="G32" s="59">
        <f t="shared" ref="G32:H35" si="9">+L32/1.27</f>
        <v>0.89763779527559051</v>
      </c>
      <c r="H32" s="60">
        <f t="shared" si="9"/>
        <v>0.87401574803149618</v>
      </c>
      <c r="I32" s="42">
        <f t="shared" si="8"/>
        <v>-1.5748031496062992E-2</v>
      </c>
      <c r="J32" s="42">
        <f t="shared" si="8"/>
        <v>-2.3622047244094488E-2</v>
      </c>
      <c r="K32" s="66">
        <f t="shared" si="7"/>
        <v>1.1399999999999999</v>
      </c>
      <c r="L32" s="44">
        <v>1.1399999999999999</v>
      </c>
      <c r="M32" s="44">
        <v>1.1100000000000001</v>
      </c>
      <c r="N32" s="44">
        <v>1.1000000000000001</v>
      </c>
      <c r="O32" s="45">
        <v>-0.02</v>
      </c>
      <c r="P32" s="46">
        <v>-0.03</v>
      </c>
      <c r="Q32" s="56"/>
      <c r="R32" s="57"/>
      <c r="S32" s="57"/>
      <c r="T32" s="50" t="str">
        <f t="shared" si="1"/>
        <v/>
      </c>
      <c r="U32" s="51" t="str">
        <f t="shared" si="2"/>
        <v/>
      </c>
      <c r="V32" s="52" t="str">
        <f t="shared" si="3"/>
        <v/>
      </c>
      <c r="W32" s="53" t="str">
        <f t="shared" si="4"/>
        <v/>
      </c>
    </row>
    <row r="33" spans="1:23" ht="24" customHeight="1" x14ac:dyDescent="0.25">
      <c r="A33" s="36"/>
      <c r="B33" s="36">
        <v>131</v>
      </c>
      <c r="C33" s="37" t="s">
        <v>109</v>
      </c>
      <c r="D33" s="58">
        <v>93212610</v>
      </c>
      <c r="E33" s="39" t="s">
        <v>39</v>
      </c>
      <c r="F33" s="39" t="s">
        <v>110</v>
      </c>
      <c r="G33" s="59">
        <f t="shared" si="9"/>
        <v>0.89763779527559051</v>
      </c>
      <c r="H33" s="60">
        <f t="shared" si="9"/>
        <v>0.87401574803149618</v>
      </c>
      <c r="I33" s="61">
        <f t="shared" si="8"/>
        <v>0</v>
      </c>
      <c r="J33" s="42">
        <f t="shared" si="8"/>
        <v>-2.3622047244094488E-2</v>
      </c>
      <c r="K33" s="66">
        <f t="shared" si="7"/>
        <v>1.1399999999999999</v>
      </c>
      <c r="L33" s="44">
        <v>1.1399999999999999</v>
      </c>
      <c r="M33" s="44">
        <v>1.1100000000000001</v>
      </c>
      <c r="N33" s="44">
        <v>1.1100000000000001</v>
      </c>
      <c r="O33" s="62"/>
      <c r="P33" s="46">
        <v>-0.03</v>
      </c>
      <c r="Q33" s="56"/>
      <c r="R33" s="57"/>
      <c r="S33" s="49"/>
      <c r="T33" s="50" t="str">
        <f t="shared" si="1"/>
        <v/>
      </c>
      <c r="U33" s="51" t="str">
        <f t="shared" si="2"/>
        <v/>
      </c>
      <c r="V33" s="52" t="str">
        <f t="shared" si="3"/>
        <v/>
      </c>
      <c r="W33" s="53" t="str">
        <f t="shared" si="4"/>
        <v/>
      </c>
    </row>
    <row r="34" spans="1:23" ht="24" customHeight="1" x14ac:dyDescent="0.25">
      <c r="A34" s="36"/>
      <c r="B34" s="36">
        <v>9470</v>
      </c>
      <c r="C34" s="37" t="s">
        <v>111</v>
      </c>
      <c r="D34" s="54" t="s">
        <v>112</v>
      </c>
      <c r="E34" s="39" t="s">
        <v>113</v>
      </c>
      <c r="F34" s="39" t="s">
        <v>33</v>
      </c>
      <c r="G34" s="59">
        <f t="shared" si="9"/>
        <v>0.90551181102362199</v>
      </c>
      <c r="H34" s="60">
        <f t="shared" si="9"/>
        <v>0.88188976377952766</v>
      </c>
      <c r="I34" s="42">
        <f t="shared" si="8"/>
        <v>-1.5748031496062992E-2</v>
      </c>
      <c r="J34" s="42">
        <f t="shared" si="8"/>
        <v>-2.3622047244094488E-2</v>
      </c>
      <c r="K34" s="66">
        <f t="shared" si="7"/>
        <v>1.1499999999999999</v>
      </c>
      <c r="L34" s="44">
        <v>1.1499999999999999</v>
      </c>
      <c r="M34" s="44">
        <v>1.1200000000000001</v>
      </c>
      <c r="N34" s="44">
        <v>1.1100000000000001</v>
      </c>
      <c r="O34" s="45">
        <v>-0.02</v>
      </c>
      <c r="P34" s="46">
        <v>-0.03</v>
      </c>
      <c r="Q34" s="56"/>
      <c r="R34" s="49"/>
      <c r="S34" s="49"/>
      <c r="T34" s="50" t="str">
        <f t="shared" si="1"/>
        <v/>
      </c>
      <c r="U34" s="51" t="str">
        <f t="shared" si="2"/>
        <v/>
      </c>
      <c r="V34" s="52" t="str">
        <f t="shared" si="3"/>
        <v/>
      </c>
      <c r="W34" s="53" t="str">
        <f t="shared" si="4"/>
        <v/>
      </c>
    </row>
    <row r="35" spans="1:23" ht="24" customHeight="1" x14ac:dyDescent="0.25">
      <c r="A35" s="36"/>
      <c r="B35" s="36">
        <v>10233</v>
      </c>
      <c r="C35" s="37" t="s">
        <v>114</v>
      </c>
      <c r="D35" s="69">
        <v>92445208</v>
      </c>
      <c r="E35" s="74" t="s">
        <v>115</v>
      </c>
      <c r="F35" s="39" t="s">
        <v>116</v>
      </c>
      <c r="G35" s="60">
        <f t="shared" si="9"/>
        <v>0.92913385826771644</v>
      </c>
      <c r="H35" s="60">
        <f t="shared" si="9"/>
        <v>0.90551181102362199</v>
      </c>
      <c r="I35" s="42">
        <f t="shared" si="8"/>
        <v>-1.5748031496062992E-2</v>
      </c>
      <c r="J35" s="42">
        <f t="shared" si="8"/>
        <v>-2.3622047244094488E-2</v>
      </c>
      <c r="K35" s="66">
        <f t="shared" si="7"/>
        <v>1.18</v>
      </c>
      <c r="L35" s="44">
        <v>1.18</v>
      </c>
      <c r="M35" s="44">
        <v>1.1499999999999999</v>
      </c>
      <c r="N35" s="44">
        <v>1.1399999999999999</v>
      </c>
      <c r="O35" s="45">
        <v>-0.02</v>
      </c>
      <c r="P35" s="46">
        <v>-0.03</v>
      </c>
      <c r="Q35" s="56"/>
      <c r="R35" s="48"/>
      <c r="S35" s="67"/>
      <c r="T35" s="50" t="str">
        <f t="shared" si="1"/>
        <v/>
      </c>
      <c r="U35" s="51" t="str">
        <f t="shared" si="2"/>
        <v/>
      </c>
      <c r="V35" s="52" t="str">
        <f t="shared" si="3"/>
        <v/>
      </c>
      <c r="W35" s="53" t="str">
        <f t="shared" si="4"/>
        <v/>
      </c>
    </row>
    <row r="36" spans="1:23" ht="24" customHeight="1" x14ac:dyDescent="0.25">
      <c r="A36" s="36"/>
      <c r="B36" s="36">
        <v>10004</v>
      </c>
      <c r="C36" s="37" t="s">
        <v>117</v>
      </c>
      <c r="D36" s="38">
        <v>91376192</v>
      </c>
      <c r="E36" s="39" t="s">
        <v>83</v>
      </c>
      <c r="F36" s="39" t="s">
        <v>118</v>
      </c>
      <c r="G36" s="116">
        <v>1.0328999999999999</v>
      </c>
      <c r="H36" s="60">
        <f>+M36/1.27</f>
        <v>1.0236220472440944</v>
      </c>
      <c r="I36" s="42">
        <f t="shared" si="8"/>
        <v>-1.5748031496062992E-2</v>
      </c>
      <c r="J36" s="42">
        <f t="shared" si="8"/>
        <v>-2.3622047244094488E-2</v>
      </c>
      <c r="K36" s="66">
        <f t="shared" si="7"/>
        <v>1.3117829999999999</v>
      </c>
      <c r="L36" s="44">
        <v>1.33</v>
      </c>
      <c r="M36" s="44">
        <v>1.3</v>
      </c>
      <c r="N36" s="44">
        <v>1.29</v>
      </c>
      <c r="O36" s="45">
        <v>-0.02</v>
      </c>
      <c r="P36" s="46">
        <v>-0.03</v>
      </c>
      <c r="Q36" s="56"/>
      <c r="R36" s="48"/>
      <c r="S36" s="67"/>
      <c r="T36" s="50" t="str">
        <f t="shared" si="1"/>
        <v/>
      </c>
      <c r="U36" s="51" t="str">
        <f t="shared" si="2"/>
        <v/>
      </c>
      <c r="V36" s="52" t="str">
        <f t="shared" si="3"/>
        <v/>
      </c>
      <c r="W36" s="53" t="str">
        <f t="shared" si="4"/>
        <v/>
      </c>
    </row>
    <row r="37" spans="1:23" ht="24" customHeight="1" x14ac:dyDescent="0.25">
      <c r="A37" s="36"/>
      <c r="B37" s="36"/>
      <c r="C37" s="37"/>
      <c r="D37" s="38"/>
      <c r="E37" s="39"/>
      <c r="F37" s="39"/>
      <c r="G37" s="106"/>
      <c r="H37" s="60"/>
      <c r="I37" s="42"/>
      <c r="J37" s="42"/>
      <c r="K37" s="43"/>
      <c r="L37" s="44"/>
      <c r="M37" s="44"/>
      <c r="N37" s="44"/>
      <c r="O37" s="45"/>
      <c r="P37" s="46"/>
      <c r="Q37" s="56"/>
      <c r="R37" s="48"/>
      <c r="S37" s="67"/>
      <c r="T37" s="50" t="str">
        <f t="shared" si="1"/>
        <v/>
      </c>
      <c r="U37" s="51" t="str">
        <f t="shared" si="2"/>
        <v/>
      </c>
      <c r="V37" s="52" t="str">
        <f t="shared" si="3"/>
        <v/>
      </c>
      <c r="W37" s="53" t="str">
        <f t="shared" si="4"/>
        <v/>
      </c>
    </row>
    <row r="38" spans="1:23" ht="24" customHeight="1" x14ac:dyDescent="0.25">
      <c r="A38" s="36"/>
      <c r="B38" s="36"/>
      <c r="C38" s="37"/>
      <c r="D38" s="38"/>
      <c r="E38" s="39"/>
      <c r="F38" s="39"/>
      <c r="G38" s="106"/>
      <c r="H38" s="60"/>
      <c r="I38" s="42"/>
      <c r="J38" s="42"/>
      <c r="K38" s="43"/>
      <c r="L38" s="44"/>
      <c r="M38" s="44"/>
      <c r="N38" s="44"/>
      <c r="O38" s="45"/>
      <c r="P38" s="46"/>
      <c r="Q38" s="56"/>
      <c r="R38" s="48"/>
      <c r="S38" s="67"/>
      <c r="T38" s="50" t="str">
        <f t="shared" si="1"/>
        <v/>
      </c>
      <c r="U38" s="51" t="str">
        <f t="shared" si="2"/>
        <v/>
      </c>
      <c r="V38" s="52" t="str">
        <f t="shared" si="3"/>
        <v/>
      </c>
      <c r="W38" s="53" t="str">
        <f t="shared" si="4"/>
        <v/>
      </c>
    </row>
    <row r="39" spans="1:23" ht="24" customHeight="1" x14ac:dyDescent="0.25">
      <c r="A39" s="36"/>
      <c r="B39" s="36"/>
      <c r="C39" s="37"/>
      <c r="D39" s="38"/>
      <c r="E39" s="39"/>
      <c r="F39" s="39"/>
      <c r="G39" s="106"/>
      <c r="H39" s="60"/>
      <c r="I39" s="42"/>
      <c r="J39" s="42"/>
      <c r="K39" s="43"/>
      <c r="L39" s="44"/>
      <c r="M39" s="44"/>
      <c r="N39" s="44"/>
      <c r="O39" s="45"/>
      <c r="P39" s="46"/>
      <c r="Q39" s="56"/>
      <c r="R39" s="48"/>
      <c r="S39" s="67"/>
      <c r="T39" s="50" t="str">
        <f t="shared" si="1"/>
        <v/>
      </c>
      <c r="U39" s="51" t="str">
        <f t="shared" si="2"/>
        <v/>
      </c>
      <c r="V39" s="52" t="str">
        <f t="shared" si="3"/>
        <v/>
      </c>
      <c r="W39" s="53" t="str">
        <f t="shared" si="4"/>
        <v/>
      </c>
    </row>
    <row r="40" spans="1:23" ht="22.5" customHeight="1" x14ac:dyDescent="0.25">
      <c r="A40" s="36"/>
      <c r="B40" s="40"/>
      <c r="C40" s="39" t="s">
        <v>119</v>
      </c>
      <c r="D40" s="73"/>
      <c r="E40" s="39"/>
      <c r="F40" s="39"/>
      <c r="G40" s="106"/>
      <c r="H40" s="106"/>
      <c r="I40" s="106"/>
      <c r="J40" s="106"/>
      <c r="K40" s="43"/>
      <c r="L40" s="107"/>
      <c r="M40" s="107"/>
      <c r="N40" s="107"/>
      <c r="O40" s="45"/>
      <c r="P40" s="46"/>
      <c r="Q40" s="56"/>
      <c r="R40" s="48"/>
      <c r="S40" s="67"/>
      <c r="T40" s="50" t="str">
        <f t="shared" si="1"/>
        <v/>
      </c>
      <c r="U40" s="51" t="str">
        <f t="shared" si="2"/>
        <v/>
      </c>
      <c r="V40" s="52" t="str">
        <f t="shared" si="3"/>
        <v/>
      </c>
      <c r="W40" s="53"/>
    </row>
    <row r="41" spans="1:23" ht="22.5" customHeight="1" thickBot="1" x14ac:dyDescent="0.3">
      <c r="A41" s="36"/>
      <c r="B41" s="117"/>
      <c r="C41" s="39" t="s">
        <v>120</v>
      </c>
      <c r="D41" s="38"/>
      <c r="E41" s="64"/>
      <c r="F41" s="64"/>
      <c r="G41" s="116"/>
      <c r="H41" s="116"/>
      <c r="I41" s="116"/>
      <c r="J41" s="116"/>
      <c r="K41" s="43"/>
      <c r="L41" s="64"/>
      <c r="M41" s="64"/>
      <c r="N41" s="64"/>
      <c r="O41" s="45"/>
      <c r="P41" s="46"/>
      <c r="Q41" s="56"/>
      <c r="R41" s="48"/>
      <c r="S41" s="67"/>
      <c r="T41" s="50" t="str">
        <f t="shared" si="1"/>
        <v/>
      </c>
      <c r="U41" s="51" t="str">
        <f t="shared" si="2"/>
        <v/>
      </c>
      <c r="V41" s="52" t="str">
        <f t="shared" si="3"/>
        <v/>
      </c>
      <c r="W41" s="118"/>
    </row>
  </sheetData>
  <mergeCells count="1">
    <mergeCell ref="A2:E2"/>
  </mergeCells>
  <dataValidations count="1">
    <dataValidation type="list" errorStyle="warning" allowBlank="1" showDropDown="1" showInputMessage="1" showErrorMessage="1" errorTitle="Du har nokk tastet feil" error="Dette var feil Ivar" promptTitle="Info" prompt="Kun &quot;m.s&quot; , &quot;u.s&quot; eller &quot;k.f&quot; kan benyttes" sqref="P5:P41">
      <formula1>$L$3:$N$3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1"/>
  <sheetViews>
    <sheetView workbookViewId="0">
      <selection activeCell="J3" sqref="J3"/>
    </sheetView>
  </sheetViews>
  <sheetFormatPr baseColWidth="10" defaultColWidth="11.42578125" defaultRowHeight="15" x14ac:dyDescent="0.25"/>
  <cols>
    <col min="1" max="1" width="12.140625" style="6" customWidth="1"/>
    <col min="2" max="2" width="13.7109375" style="119" customWidth="1"/>
    <col min="3" max="3" width="25.85546875" style="6" customWidth="1"/>
    <col min="4" max="4" width="11.5703125" style="120" bestFit="1" customWidth="1"/>
    <col min="5" max="5" width="21.85546875" style="6" bestFit="1" customWidth="1"/>
    <col min="6" max="6" width="14" style="6" bestFit="1" customWidth="1"/>
    <col min="7" max="7" width="9.5703125" style="119" customWidth="1"/>
    <col min="8" max="8" width="9.42578125" style="119" bestFit="1" customWidth="1"/>
    <col min="9" max="9" width="10.140625" style="119" customWidth="1"/>
    <col min="10" max="10" width="10.7109375" style="119" customWidth="1"/>
    <col min="11" max="11" width="9.7109375" style="119" customWidth="1"/>
    <col min="12" max="12" width="5.85546875" style="6" customWidth="1"/>
    <col min="13" max="13" width="8.5703125" style="6" hidden="1" customWidth="1"/>
    <col min="14" max="14" width="6.7109375" style="6" hidden="1" customWidth="1"/>
    <col min="15" max="15" width="7.7109375" style="6" hidden="1" customWidth="1"/>
    <col min="16" max="16" width="6.85546875" style="6" hidden="1" customWidth="1"/>
    <col min="17" max="17" width="17" style="6" bestFit="1" customWidth="1"/>
    <col min="18" max="18" width="10.85546875" style="6" bestFit="1" customWidth="1"/>
    <col min="19" max="19" width="18.28515625" style="6" bestFit="1" customWidth="1"/>
    <col min="20" max="20" width="14.42578125" style="6" bestFit="1" customWidth="1"/>
    <col min="21" max="21" width="12.28515625" style="6" bestFit="1" customWidth="1"/>
    <col min="22" max="22" width="12.140625" style="6" bestFit="1" customWidth="1"/>
    <col min="23" max="23" width="13.5703125" style="121" customWidth="1"/>
    <col min="24" max="24" width="7.42578125" style="6" hidden="1" customWidth="1"/>
    <col min="25" max="16384" width="11.42578125" style="6"/>
  </cols>
  <sheetData>
    <row r="1" spans="1:24" ht="22.5" customHeight="1" thickBot="1" x14ac:dyDescent="0.3">
      <c r="A1" s="1" t="s">
        <v>121</v>
      </c>
      <c r="B1" s="2"/>
      <c r="C1" s="2"/>
      <c r="D1" s="3"/>
      <c r="E1" s="2"/>
      <c r="F1" s="2"/>
      <c r="G1" s="4"/>
      <c r="H1" s="4"/>
      <c r="I1" s="4"/>
      <c r="J1" s="4"/>
      <c r="K1" s="4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4"/>
      <c r="X1" s="5"/>
    </row>
    <row r="2" spans="1:24" ht="31.5" customHeight="1" thickBot="1" x14ac:dyDescent="0.3">
      <c r="A2" s="129" t="s">
        <v>133</v>
      </c>
      <c r="B2" s="130"/>
      <c r="C2" s="130"/>
      <c r="D2" s="130"/>
      <c r="E2" s="131"/>
      <c r="F2" s="7" t="s">
        <v>0</v>
      </c>
      <c r="G2" s="8" t="s">
        <v>132</v>
      </c>
      <c r="H2" s="8"/>
      <c r="I2" s="9" t="s">
        <v>1</v>
      </c>
      <c r="J2" s="122">
        <v>42493</v>
      </c>
      <c r="K2" s="8"/>
      <c r="L2" s="10"/>
      <c r="N2" s="7"/>
      <c r="O2" s="7"/>
      <c r="P2" s="7"/>
      <c r="Q2" s="7"/>
      <c r="R2" s="11"/>
      <c r="S2" s="12" t="s">
        <v>124</v>
      </c>
      <c r="T2" s="13"/>
      <c r="U2" s="14"/>
      <c r="V2" s="14"/>
      <c r="W2" s="15"/>
      <c r="X2" s="16"/>
    </row>
    <row r="3" spans="1:24" s="27" customFormat="1" ht="57.75" customHeight="1" thickBot="1" x14ac:dyDescent="0.3">
      <c r="A3" s="17" t="s">
        <v>3</v>
      </c>
      <c r="B3" s="18" t="s">
        <v>4</v>
      </c>
      <c r="C3" s="19" t="s">
        <v>5</v>
      </c>
      <c r="D3" s="20" t="s">
        <v>6</v>
      </c>
      <c r="E3" s="19" t="s">
        <v>7</v>
      </c>
      <c r="F3" s="19" t="s">
        <v>8</v>
      </c>
      <c r="G3" s="21" t="s">
        <v>9</v>
      </c>
      <c r="H3" s="21" t="s">
        <v>10</v>
      </c>
      <c r="I3" s="21" t="s">
        <v>11</v>
      </c>
      <c r="J3" s="21" t="s">
        <v>12</v>
      </c>
      <c r="K3" s="22" t="s">
        <v>13</v>
      </c>
      <c r="L3" s="19" t="s">
        <v>14</v>
      </c>
      <c r="M3" s="19" t="s">
        <v>15</v>
      </c>
      <c r="N3" s="19" t="s">
        <v>16</v>
      </c>
      <c r="O3" s="18" t="s">
        <v>17</v>
      </c>
      <c r="P3" s="18" t="s">
        <v>18</v>
      </c>
      <c r="Q3" s="23" t="s">
        <v>19</v>
      </c>
      <c r="R3" s="19" t="s">
        <v>20</v>
      </c>
      <c r="S3" s="19" t="s">
        <v>21</v>
      </c>
      <c r="T3" s="24" t="s">
        <v>22</v>
      </c>
      <c r="U3" s="24" t="s">
        <v>23</v>
      </c>
      <c r="V3" s="24" t="s">
        <v>24</v>
      </c>
      <c r="W3" s="25" t="s">
        <v>25</v>
      </c>
      <c r="X3" s="26"/>
    </row>
    <row r="4" spans="1:24" ht="16.5" thickBot="1" x14ac:dyDescent="0.3">
      <c r="A4" s="28" t="s">
        <v>26</v>
      </c>
      <c r="B4" s="29"/>
      <c r="C4" s="29"/>
      <c r="D4" s="30"/>
      <c r="E4" s="31"/>
      <c r="F4" s="31"/>
      <c r="G4" s="32"/>
      <c r="H4" s="32"/>
      <c r="I4" s="32"/>
      <c r="J4" s="32"/>
      <c r="K4" s="32"/>
      <c r="L4" s="31"/>
      <c r="M4" s="31"/>
      <c r="N4" s="31"/>
      <c r="O4" s="31"/>
      <c r="P4" s="31"/>
      <c r="Q4" s="33" t="s">
        <v>27</v>
      </c>
      <c r="R4" s="34">
        <v>0.75</v>
      </c>
      <c r="S4" s="31"/>
      <c r="T4" s="31"/>
      <c r="U4" s="31"/>
      <c r="V4" s="31"/>
      <c r="W4" s="32"/>
      <c r="X4" s="35"/>
    </row>
    <row r="5" spans="1:24" ht="24" customHeight="1" x14ac:dyDescent="0.25">
      <c r="A5" s="36"/>
      <c r="B5" s="36">
        <v>5277</v>
      </c>
      <c r="C5" s="37" t="s">
        <v>28</v>
      </c>
      <c r="D5" s="38">
        <v>91697838</v>
      </c>
      <c r="E5" s="39" t="s">
        <v>29</v>
      </c>
      <c r="F5" s="39" t="s">
        <v>30</v>
      </c>
      <c r="G5" s="40">
        <v>0.84599999999999997</v>
      </c>
      <c r="H5" s="41">
        <v>0.81699999999999995</v>
      </c>
      <c r="I5" s="42">
        <f>+O5/1.27</f>
        <v>-1.5748031496062992E-2</v>
      </c>
      <c r="J5" s="42">
        <f>+P5/1.27</f>
        <v>-2.3622047244094488E-2</v>
      </c>
      <c r="K5" s="43">
        <f t="shared" ref="K5:K24" si="0">+G5*1.27</f>
        <v>1.0744199999999999</v>
      </c>
      <c r="L5" s="44">
        <v>1.0900000000000001</v>
      </c>
      <c r="M5" s="44">
        <v>1.06</v>
      </c>
      <c r="N5" s="44">
        <v>1.05</v>
      </c>
      <c r="O5" s="45">
        <v>-0.02</v>
      </c>
      <c r="P5" s="46">
        <v>-0.03</v>
      </c>
      <c r="Q5" s="47"/>
      <c r="R5" s="48"/>
      <c r="S5" s="49"/>
      <c r="T5" s="50" t="str">
        <f t="shared" ref="T5:T41" si="1">IF(S5="","",S5-R5)</f>
        <v/>
      </c>
      <c r="U5" s="51" t="str">
        <f t="shared" ref="U5:U41" si="2">IF(S5="","",SUM((HOUR(T5)*3600))+(MINUTE(T5)*60)+(SECOND(T5)))</f>
        <v/>
      </c>
      <c r="V5" s="52" t="str">
        <f t="shared" ref="V5:V41" si="3">IF(Q5="","",U5*Q5)</f>
        <v/>
      </c>
      <c r="W5" s="53" t="str">
        <f t="shared" ref="W5:W39" si="4">IF(V5="","",RANK(V5,V:V,1))</f>
        <v/>
      </c>
    </row>
    <row r="6" spans="1:24" ht="24" customHeight="1" x14ac:dyDescent="0.25">
      <c r="A6" s="36"/>
      <c r="B6" s="36">
        <v>72</v>
      </c>
      <c r="C6" s="39" t="s">
        <v>31</v>
      </c>
      <c r="D6" s="54">
        <v>40410236</v>
      </c>
      <c r="E6" s="39" t="s">
        <v>32</v>
      </c>
      <c r="F6" s="39" t="s">
        <v>33</v>
      </c>
      <c r="G6" s="55">
        <v>0.86</v>
      </c>
      <c r="H6" s="41">
        <v>0.82499999999999996</v>
      </c>
      <c r="I6" s="42">
        <f t="shared" ref="I6:J27" si="5">+O6/1.27</f>
        <v>-1.5748031496062992E-2</v>
      </c>
      <c r="J6" s="42">
        <f t="shared" si="5"/>
        <v>-2.3622047244094488E-2</v>
      </c>
      <c r="K6" s="43">
        <f t="shared" si="0"/>
        <v>1.0922000000000001</v>
      </c>
      <c r="L6" s="44">
        <v>1.1200000000000001</v>
      </c>
      <c r="M6" s="44">
        <v>1.0900000000000001</v>
      </c>
      <c r="N6" s="44">
        <v>1.0900000000000001</v>
      </c>
      <c r="O6" s="45">
        <v>-0.02</v>
      </c>
      <c r="P6" s="46">
        <v>-0.03</v>
      </c>
      <c r="Q6" s="56"/>
      <c r="R6" s="57"/>
      <c r="S6" s="49"/>
      <c r="T6" s="50" t="str">
        <f t="shared" si="1"/>
        <v/>
      </c>
      <c r="U6" s="51" t="str">
        <f t="shared" si="2"/>
        <v/>
      </c>
      <c r="V6" s="52" t="str">
        <f t="shared" si="3"/>
        <v/>
      </c>
      <c r="W6" s="53" t="str">
        <f t="shared" si="4"/>
        <v/>
      </c>
    </row>
    <row r="7" spans="1:24" ht="24" customHeight="1" x14ac:dyDescent="0.25">
      <c r="A7" s="36"/>
      <c r="B7" s="36">
        <v>14761</v>
      </c>
      <c r="C7" s="37" t="s">
        <v>34</v>
      </c>
      <c r="D7" s="58" t="s">
        <v>35</v>
      </c>
      <c r="E7" s="39" t="s">
        <v>36</v>
      </c>
      <c r="F7" s="39" t="s">
        <v>37</v>
      </c>
      <c r="G7" s="40">
        <v>0.89200000000000002</v>
      </c>
      <c r="H7" s="40">
        <v>0.89200000000000002</v>
      </c>
      <c r="I7" s="42">
        <f t="shared" si="5"/>
        <v>-1.5748031496062992E-2</v>
      </c>
      <c r="J7" s="42">
        <f t="shared" si="5"/>
        <v>-2.3622047244094488E-2</v>
      </c>
      <c r="K7" s="43">
        <f t="shared" si="0"/>
        <v>1.1328400000000001</v>
      </c>
      <c r="L7" s="44">
        <v>1.2</v>
      </c>
      <c r="M7" s="44">
        <v>1.17</v>
      </c>
      <c r="N7" s="44">
        <v>1.1599999999999999</v>
      </c>
      <c r="O7" s="45">
        <v>-0.02</v>
      </c>
      <c r="P7" s="46">
        <v>-0.03</v>
      </c>
      <c r="Q7" s="56"/>
      <c r="R7" s="57"/>
      <c r="S7" s="57"/>
      <c r="T7" s="50" t="str">
        <f t="shared" si="1"/>
        <v/>
      </c>
      <c r="U7" s="51" t="str">
        <f t="shared" si="2"/>
        <v/>
      </c>
      <c r="V7" s="52" t="str">
        <f t="shared" si="3"/>
        <v/>
      </c>
      <c r="W7" s="53" t="str">
        <f t="shared" si="4"/>
        <v/>
      </c>
    </row>
    <row r="8" spans="1:24" ht="24" customHeight="1" x14ac:dyDescent="0.25">
      <c r="A8" s="36"/>
      <c r="B8" s="36">
        <v>48</v>
      </c>
      <c r="C8" s="37" t="s">
        <v>38</v>
      </c>
      <c r="D8" s="38">
        <v>45463739</v>
      </c>
      <c r="E8" s="39" t="s">
        <v>39</v>
      </c>
      <c r="F8" s="39" t="s">
        <v>40</v>
      </c>
      <c r="G8" s="59">
        <f t="shared" ref="G8:H12" si="6">+L8/1.27</f>
        <v>0.89763779527559051</v>
      </c>
      <c r="H8" s="60">
        <f t="shared" si="6"/>
        <v>0.87401574803149618</v>
      </c>
      <c r="I8" s="61">
        <v>0</v>
      </c>
      <c r="J8" s="42">
        <f t="shared" si="5"/>
        <v>-2.3622047244094488E-2</v>
      </c>
      <c r="K8" s="43">
        <f t="shared" si="0"/>
        <v>1.1399999999999999</v>
      </c>
      <c r="L8" s="44">
        <v>1.1399999999999999</v>
      </c>
      <c r="M8" s="44">
        <v>1.1100000000000001</v>
      </c>
      <c r="N8" s="44">
        <v>1.1100000000000001</v>
      </c>
      <c r="O8" s="62"/>
      <c r="P8" s="46">
        <v>-0.03</v>
      </c>
      <c r="Q8" s="56"/>
      <c r="R8" s="57"/>
      <c r="S8" s="57"/>
      <c r="T8" s="50" t="str">
        <f>IF(S8="","",S8-R8)</f>
        <v/>
      </c>
      <c r="U8" s="51" t="str">
        <f>IF(S8="","",SUM((HOUR(T8)*3600))+(MINUTE(T8)*60)+(SECOND(T8)))</f>
        <v/>
      </c>
      <c r="V8" s="52" t="str">
        <f>IF(Q8="","",U8*Q8)</f>
        <v/>
      </c>
      <c r="W8" s="53" t="str">
        <f t="shared" si="4"/>
        <v/>
      </c>
    </row>
    <row r="9" spans="1:24" ht="24" customHeight="1" x14ac:dyDescent="0.25">
      <c r="A9" s="36"/>
      <c r="B9" s="36">
        <v>145</v>
      </c>
      <c r="C9" s="37" t="s">
        <v>41</v>
      </c>
      <c r="D9" s="54">
        <v>93212610</v>
      </c>
      <c r="E9" s="39" t="s">
        <v>39</v>
      </c>
      <c r="F9" s="39" t="s">
        <v>42</v>
      </c>
      <c r="G9" s="59">
        <f t="shared" si="6"/>
        <v>0.89763779527559051</v>
      </c>
      <c r="H9" s="60">
        <f t="shared" si="6"/>
        <v>0.87401574803149618</v>
      </c>
      <c r="I9" s="61">
        <v>0</v>
      </c>
      <c r="J9" s="42">
        <f t="shared" si="5"/>
        <v>-2.3622047244094488E-2</v>
      </c>
      <c r="K9" s="43">
        <f t="shared" si="0"/>
        <v>1.1399999999999999</v>
      </c>
      <c r="L9" s="44">
        <v>1.1399999999999999</v>
      </c>
      <c r="M9" s="44">
        <v>1.1100000000000001</v>
      </c>
      <c r="N9" s="44">
        <v>1.1100000000000001</v>
      </c>
      <c r="O9" s="62"/>
      <c r="P9" s="46">
        <v>-0.03</v>
      </c>
      <c r="Q9" s="56"/>
      <c r="R9" s="57"/>
      <c r="S9" s="49"/>
      <c r="T9" s="50" t="str">
        <f t="shared" si="1"/>
        <v/>
      </c>
      <c r="U9" s="51" t="str">
        <f t="shared" si="2"/>
        <v/>
      </c>
      <c r="V9" s="52" t="str">
        <f t="shared" si="3"/>
        <v/>
      </c>
      <c r="W9" s="53" t="str">
        <f t="shared" si="4"/>
        <v/>
      </c>
    </row>
    <row r="10" spans="1:24" ht="24" customHeight="1" x14ac:dyDescent="0.25">
      <c r="A10" s="36"/>
      <c r="B10" s="36">
        <v>5559</v>
      </c>
      <c r="C10" s="37" t="s">
        <v>43</v>
      </c>
      <c r="D10" s="54">
        <v>91387361</v>
      </c>
      <c r="E10" s="39" t="s">
        <v>44</v>
      </c>
      <c r="F10" s="39" t="s">
        <v>45</v>
      </c>
      <c r="G10" s="55">
        <v>0.90300000000000002</v>
      </c>
      <c r="H10" s="41">
        <v>0.86699999999999999</v>
      </c>
      <c r="I10" s="42">
        <f t="shared" si="5"/>
        <v>-1.5748031496062992E-2</v>
      </c>
      <c r="J10" s="42">
        <f t="shared" si="5"/>
        <v>-2.3622047244094488E-2</v>
      </c>
      <c r="K10" s="43">
        <f t="shared" si="0"/>
        <v>1.1468100000000001</v>
      </c>
      <c r="L10" s="44">
        <v>1.1399999999999999</v>
      </c>
      <c r="M10" s="44">
        <v>1.1100000000000001</v>
      </c>
      <c r="N10" s="44">
        <v>1.1100000000000001</v>
      </c>
      <c r="O10" s="45">
        <v>-0.02</v>
      </c>
      <c r="P10" s="46">
        <v>-0.03</v>
      </c>
      <c r="Q10" s="56"/>
      <c r="R10" s="57"/>
      <c r="S10" s="49"/>
      <c r="T10" s="50" t="str">
        <f t="shared" si="1"/>
        <v/>
      </c>
      <c r="U10" s="51" t="str">
        <f t="shared" si="2"/>
        <v/>
      </c>
      <c r="V10" s="52" t="str">
        <f t="shared" si="3"/>
        <v/>
      </c>
      <c r="W10" s="53" t="str">
        <f t="shared" si="4"/>
        <v/>
      </c>
    </row>
    <row r="11" spans="1:24" ht="24" customHeight="1" x14ac:dyDescent="0.25">
      <c r="A11" s="36"/>
      <c r="B11" s="63">
        <v>7782</v>
      </c>
      <c r="C11" s="64" t="s">
        <v>46</v>
      </c>
      <c r="D11" s="65" t="s">
        <v>47</v>
      </c>
      <c r="E11" s="64" t="s">
        <v>48</v>
      </c>
      <c r="F11" s="64" t="s">
        <v>49</v>
      </c>
      <c r="G11" s="80">
        <v>0.88100000000000001</v>
      </c>
      <c r="H11" s="41">
        <v>0.85470000000000002</v>
      </c>
      <c r="I11" s="42">
        <f t="shared" si="5"/>
        <v>-1.5748031496062992E-2</v>
      </c>
      <c r="J11" s="42">
        <f t="shared" si="5"/>
        <v>-2.3622047244094488E-2</v>
      </c>
      <c r="K11" s="66">
        <f t="shared" si="0"/>
        <v>1.11887</v>
      </c>
      <c r="L11" s="44">
        <v>1.1499999999999999</v>
      </c>
      <c r="M11" s="44">
        <v>1.1200000000000001</v>
      </c>
      <c r="N11" s="44">
        <v>1.1100000000000001</v>
      </c>
      <c r="O11" s="45">
        <v>-0.02</v>
      </c>
      <c r="P11" s="46">
        <v>-0.03</v>
      </c>
      <c r="Q11" s="56">
        <v>0.88</v>
      </c>
      <c r="R11" s="48">
        <v>0.7519097222222223</v>
      </c>
      <c r="S11" s="67"/>
      <c r="T11" s="50" t="str">
        <f t="shared" si="1"/>
        <v/>
      </c>
      <c r="U11" s="51" t="str">
        <f t="shared" si="2"/>
        <v/>
      </c>
      <c r="V11" s="52" t="e">
        <f t="shared" si="3"/>
        <v>#VALUE!</v>
      </c>
      <c r="W11" s="53">
        <v>1</v>
      </c>
    </row>
    <row r="12" spans="1:24" ht="24" customHeight="1" x14ac:dyDescent="0.25">
      <c r="A12" s="36"/>
      <c r="B12" s="36">
        <v>6525</v>
      </c>
      <c r="C12" s="37" t="s">
        <v>50</v>
      </c>
      <c r="D12" s="68" t="s">
        <v>51</v>
      </c>
      <c r="E12" s="39" t="s">
        <v>52</v>
      </c>
      <c r="F12" s="39" t="s">
        <v>53</v>
      </c>
      <c r="G12" s="60">
        <f t="shared" si="6"/>
        <v>0.91338582677165348</v>
      </c>
      <c r="H12" s="60">
        <f t="shared" si="6"/>
        <v>0.88976377952755892</v>
      </c>
      <c r="I12" s="42">
        <f t="shared" si="5"/>
        <v>-1.5748031496062992E-2</v>
      </c>
      <c r="J12" s="42">
        <f t="shared" si="5"/>
        <v>-2.3622047244094488E-2</v>
      </c>
      <c r="K12" s="66">
        <f t="shared" si="0"/>
        <v>1.1599999999999999</v>
      </c>
      <c r="L12" s="44">
        <v>1.1599999999999999</v>
      </c>
      <c r="M12" s="44">
        <v>1.1299999999999999</v>
      </c>
      <c r="N12" s="44">
        <v>1.1200000000000001</v>
      </c>
      <c r="O12" s="45">
        <v>-0.02</v>
      </c>
      <c r="P12" s="46">
        <v>-0.03</v>
      </c>
      <c r="Q12" s="56"/>
      <c r="R12" s="48"/>
      <c r="S12" s="67"/>
      <c r="T12" s="50" t="str">
        <f t="shared" si="1"/>
        <v/>
      </c>
      <c r="U12" s="51" t="str">
        <f t="shared" si="2"/>
        <v/>
      </c>
      <c r="V12" s="52" t="str">
        <f t="shared" si="3"/>
        <v/>
      </c>
      <c r="W12" s="53" t="str">
        <f t="shared" si="4"/>
        <v/>
      </c>
    </row>
    <row r="13" spans="1:24" ht="24" customHeight="1" x14ac:dyDescent="0.25">
      <c r="A13" s="36"/>
      <c r="B13" s="36">
        <v>9549</v>
      </c>
      <c r="C13" s="37" t="s">
        <v>54</v>
      </c>
      <c r="D13" s="69">
        <v>92824382</v>
      </c>
      <c r="E13" s="39" t="s">
        <v>55</v>
      </c>
      <c r="F13" s="39"/>
      <c r="G13" s="55">
        <v>0.88700000000000001</v>
      </c>
      <c r="H13" s="41">
        <v>0.86799999999999999</v>
      </c>
      <c r="I13" s="42">
        <f t="shared" si="5"/>
        <v>-1.5748031496062992E-2</v>
      </c>
      <c r="J13" s="42">
        <f t="shared" si="5"/>
        <v>-2.3622047244094488E-2</v>
      </c>
      <c r="K13" s="66">
        <f t="shared" si="0"/>
        <v>1.12649</v>
      </c>
      <c r="L13" s="44">
        <v>1.1599999999999999</v>
      </c>
      <c r="M13" s="44">
        <v>1.1299999999999999</v>
      </c>
      <c r="N13" s="44">
        <v>1.1200000000000001</v>
      </c>
      <c r="O13" s="45">
        <v>-0.02</v>
      </c>
      <c r="P13" s="46">
        <v>-0.03</v>
      </c>
      <c r="Q13" s="56"/>
      <c r="R13" s="48"/>
      <c r="S13" s="67"/>
      <c r="T13" s="50" t="str">
        <f t="shared" si="1"/>
        <v/>
      </c>
      <c r="U13" s="51" t="str">
        <f t="shared" si="2"/>
        <v/>
      </c>
      <c r="V13" s="52" t="str">
        <f t="shared" si="3"/>
        <v/>
      </c>
      <c r="W13" s="53" t="str">
        <f t="shared" si="4"/>
        <v/>
      </c>
    </row>
    <row r="14" spans="1:24" ht="24" customHeight="1" x14ac:dyDescent="0.25">
      <c r="A14" s="36"/>
      <c r="B14" s="36">
        <v>5656</v>
      </c>
      <c r="C14" s="37" t="s">
        <v>56</v>
      </c>
      <c r="D14" s="38">
        <v>93215645</v>
      </c>
      <c r="E14" s="39" t="s">
        <v>57</v>
      </c>
      <c r="F14" s="39" t="s">
        <v>58</v>
      </c>
      <c r="G14" s="123">
        <v>0.90600000000000003</v>
      </c>
      <c r="H14" s="41">
        <v>0.88300000000000001</v>
      </c>
      <c r="I14" s="42">
        <f t="shared" si="5"/>
        <v>-1.5748031496062992E-2</v>
      </c>
      <c r="J14" s="42">
        <f t="shared" si="5"/>
        <v>-2.3622047244094488E-2</v>
      </c>
      <c r="K14" s="66">
        <f t="shared" si="0"/>
        <v>1.15062</v>
      </c>
      <c r="L14" s="44">
        <v>1.1599999999999999</v>
      </c>
      <c r="M14" s="44">
        <v>1.1299999999999999</v>
      </c>
      <c r="N14" s="44">
        <v>1.1200000000000001</v>
      </c>
      <c r="O14" s="45">
        <v>-0.02</v>
      </c>
      <c r="P14" s="46">
        <v>-0.03</v>
      </c>
      <c r="Q14" s="56"/>
      <c r="R14" s="48"/>
      <c r="S14" s="67"/>
      <c r="T14" s="50" t="str">
        <f t="shared" si="1"/>
        <v/>
      </c>
      <c r="U14" s="51" t="str">
        <f t="shared" si="2"/>
        <v/>
      </c>
      <c r="V14" s="52" t="str">
        <f t="shared" si="3"/>
        <v/>
      </c>
      <c r="W14" s="53" t="str">
        <f t="shared" si="4"/>
        <v/>
      </c>
    </row>
    <row r="15" spans="1:24" ht="24" customHeight="1" x14ac:dyDescent="0.25">
      <c r="A15" s="36"/>
      <c r="B15" s="36">
        <v>6693</v>
      </c>
      <c r="C15" s="37" t="s">
        <v>59</v>
      </c>
      <c r="D15" s="38" t="s">
        <v>60</v>
      </c>
      <c r="E15" s="39" t="s">
        <v>57</v>
      </c>
      <c r="F15" s="39" t="s">
        <v>61</v>
      </c>
      <c r="G15" s="70">
        <v>0.90600000000000003</v>
      </c>
      <c r="H15" s="41">
        <v>0.88300000000000001</v>
      </c>
      <c r="I15" s="42">
        <f t="shared" si="5"/>
        <v>-1.5748031496062992E-2</v>
      </c>
      <c r="J15" s="42">
        <f t="shared" si="5"/>
        <v>-2.3622047244094488E-2</v>
      </c>
      <c r="K15" s="66">
        <f t="shared" si="0"/>
        <v>1.15062</v>
      </c>
      <c r="L15" s="44">
        <v>1.1599999999999999</v>
      </c>
      <c r="M15" s="44">
        <v>1.1299999999999999</v>
      </c>
      <c r="N15" s="44">
        <v>1.1200000000000001</v>
      </c>
      <c r="O15" s="45">
        <v>-0.02</v>
      </c>
      <c r="P15" s="46">
        <v>-0.03</v>
      </c>
      <c r="Q15" s="56"/>
      <c r="R15" s="48"/>
      <c r="S15" s="67"/>
      <c r="T15" s="50" t="str">
        <f t="shared" si="1"/>
        <v/>
      </c>
      <c r="U15" s="51" t="str">
        <f t="shared" si="2"/>
        <v/>
      </c>
      <c r="V15" s="52" t="str">
        <f t="shared" si="3"/>
        <v/>
      </c>
      <c r="W15" s="53" t="str">
        <f t="shared" si="4"/>
        <v/>
      </c>
    </row>
    <row r="16" spans="1:24" ht="24" customHeight="1" x14ac:dyDescent="0.25">
      <c r="A16" s="36"/>
      <c r="B16" s="63">
        <v>13910</v>
      </c>
      <c r="C16" s="37" t="s">
        <v>62</v>
      </c>
      <c r="D16" s="58">
        <v>90936888</v>
      </c>
      <c r="E16" s="39" t="s">
        <v>63</v>
      </c>
      <c r="F16" s="39" t="s">
        <v>64</v>
      </c>
      <c r="G16" s="71">
        <v>0.89800000000000002</v>
      </c>
      <c r="H16" s="80">
        <v>0.85599999999999998</v>
      </c>
      <c r="I16" s="42">
        <f t="shared" si="5"/>
        <v>-1.5748031496062992E-2</v>
      </c>
      <c r="J16" s="42">
        <f t="shared" si="5"/>
        <v>-2.3622047244094488E-2</v>
      </c>
      <c r="K16" s="66">
        <f t="shared" si="0"/>
        <v>1.14046</v>
      </c>
      <c r="L16" s="44">
        <v>1.17</v>
      </c>
      <c r="M16" s="44">
        <v>1.1399999999999999</v>
      </c>
      <c r="N16" s="44">
        <v>1.1299999999999999</v>
      </c>
      <c r="O16" s="45">
        <v>-0.02</v>
      </c>
      <c r="P16" s="46">
        <v>-0.03</v>
      </c>
      <c r="Q16" s="56">
        <v>0.86</v>
      </c>
      <c r="R16" s="48">
        <v>0.75059027777777787</v>
      </c>
      <c r="S16" s="67"/>
      <c r="T16" s="50" t="str">
        <f t="shared" si="1"/>
        <v/>
      </c>
      <c r="U16" s="51" t="str">
        <f t="shared" si="2"/>
        <v/>
      </c>
      <c r="V16" s="52" t="e">
        <f t="shared" si="3"/>
        <v>#VALUE!</v>
      </c>
      <c r="W16" s="53">
        <v>2</v>
      </c>
    </row>
    <row r="17" spans="1:24" ht="24" customHeight="1" x14ac:dyDescent="0.25">
      <c r="A17" s="36"/>
      <c r="B17" s="36">
        <v>10699</v>
      </c>
      <c r="C17" s="37" t="s">
        <v>65</v>
      </c>
      <c r="D17" s="73">
        <v>91747027</v>
      </c>
      <c r="E17" s="74" t="s">
        <v>66</v>
      </c>
      <c r="F17" s="39" t="s">
        <v>67</v>
      </c>
      <c r="G17" s="41">
        <v>0.88400000000000001</v>
      </c>
      <c r="H17" s="41">
        <v>0.85550000000000004</v>
      </c>
      <c r="I17" s="42">
        <f t="shared" si="5"/>
        <v>-1.5748031496062992E-2</v>
      </c>
      <c r="J17" s="42">
        <f t="shared" si="5"/>
        <v>-2.3622047244094488E-2</v>
      </c>
      <c r="K17" s="66">
        <f t="shared" si="0"/>
        <v>1.1226800000000001</v>
      </c>
      <c r="L17" s="44">
        <v>1.17</v>
      </c>
      <c r="M17" s="44">
        <v>1.1399999999999999</v>
      </c>
      <c r="N17" s="44">
        <v>1.1299999999999999</v>
      </c>
      <c r="O17" s="45">
        <v>-0.02</v>
      </c>
      <c r="P17" s="46">
        <v>-0.03</v>
      </c>
      <c r="Q17" s="56"/>
      <c r="R17" s="48"/>
      <c r="S17" s="67"/>
      <c r="T17" s="50" t="str">
        <f t="shared" si="1"/>
        <v/>
      </c>
      <c r="U17" s="51" t="str">
        <f t="shared" si="2"/>
        <v/>
      </c>
      <c r="V17" s="52" t="str">
        <f t="shared" si="3"/>
        <v/>
      </c>
      <c r="W17" s="53" t="str">
        <f t="shared" si="4"/>
        <v/>
      </c>
    </row>
    <row r="18" spans="1:24" ht="24" customHeight="1" x14ac:dyDescent="0.25">
      <c r="A18" s="36"/>
      <c r="B18" s="36">
        <v>8981</v>
      </c>
      <c r="C18" s="37" t="s">
        <v>68</v>
      </c>
      <c r="D18" s="38">
        <v>98252811</v>
      </c>
      <c r="E18" s="39" t="s">
        <v>69</v>
      </c>
      <c r="F18" s="39" t="s">
        <v>70</v>
      </c>
      <c r="G18" s="40">
        <v>0.90459999999999996</v>
      </c>
      <c r="H18" s="41">
        <v>0.87090000000000001</v>
      </c>
      <c r="I18" s="42">
        <f t="shared" si="5"/>
        <v>-1.5748031496062992E-2</v>
      </c>
      <c r="J18" s="42">
        <f t="shared" si="5"/>
        <v>-2.3622047244094488E-2</v>
      </c>
      <c r="K18" s="66">
        <f t="shared" si="0"/>
        <v>1.1488419999999999</v>
      </c>
      <c r="L18" s="44">
        <v>1.19</v>
      </c>
      <c r="M18" s="44">
        <v>1.1599999999999999</v>
      </c>
      <c r="N18" s="44">
        <v>1.1499999999999999</v>
      </c>
      <c r="O18" s="45">
        <v>-0.02</v>
      </c>
      <c r="P18" s="46">
        <v>-0.03</v>
      </c>
      <c r="Q18" s="56"/>
      <c r="R18" s="48"/>
      <c r="S18" s="67"/>
      <c r="T18" s="50" t="str">
        <f t="shared" si="1"/>
        <v/>
      </c>
      <c r="U18" s="51" t="str">
        <f t="shared" si="2"/>
        <v/>
      </c>
      <c r="V18" s="52" t="str">
        <f t="shared" si="3"/>
        <v/>
      </c>
      <c r="W18" s="53" t="str">
        <f t="shared" si="4"/>
        <v/>
      </c>
    </row>
    <row r="19" spans="1:24" ht="24" customHeight="1" x14ac:dyDescent="0.25">
      <c r="A19" s="36"/>
      <c r="B19" s="36">
        <v>9801</v>
      </c>
      <c r="C19" s="37" t="s">
        <v>71</v>
      </c>
      <c r="D19" s="38">
        <v>91357059</v>
      </c>
      <c r="E19" s="75" t="s">
        <v>72</v>
      </c>
      <c r="F19" s="39" t="s">
        <v>73</v>
      </c>
      <c r="G19" s="70">
        <v>0.94599999999999995</v>
      </c>
      <c r="H19" s="41">
        <v>0.90400000000000003</v>
      </c>
      <c r="I19" s="42">
        <f t="shared" si="5"/>
        <v>-1.5748031496062992E-2</v>
      </c>
      <c r="J19" s="42">
        <f t="shared" si="5"/>
        <v>-2.3622047244094488E-2</v>
      </c>
      <c r="K19" s="66">
        <f t="shared" si="0"/>
        <v>1.2014199999999999</v>
      </c>
      <c r="L19" s="44">
        <v>1.23</v>
      </c>
      <c r="M19" s="44">
        <v>1.2</v>
      </c>
      <c r="N19" s="44">
        <v>1.19</v>
      </c>
      <c r="O19" s="45">
        <v>-0.02</v>
      </c>
      <c r="P19" s="46">
        <v>-0.03</v>
      </c>
      <c r="Q19" s="56">
        <v>95</v>
      </c>
      <c r="R19" s="48">
        <v>0.79756944444444444</v>
      </c>
      <c r="S19" s="67"/>
      <c r="T19" s="50" t="str">
        <f>IF(S19="","",S19-R19)</f>
        <v/>
      </c>
      <c r="U19" s="51" t="str">
        <f>IF(S19="","",SUM((HOUR(T19)*3600))+(MINUTE(T19)*60)+(SECOND(T19)))</f>
        <v/>
      </c>
      <c r="V19" s="52" t="e">
        <f>IF(Q19="","",U19*Q19)</f>
        <v>#VALUE!</v>
      </c>
      <c r="W19" s="53">
        <v>3</v>
      </c>
    </row>
    <row r="20" spans="1:24" ht="24" customHeight="1" x14ac:dyDescent="0.25">
      <c r="A20" s="36"/>
      <c r="B20" s="36"/>
      <c r="C20" s="37" t="s">
        <v>74</v>
      </c>
      <c r="D20" s="38" t="s">
        <v>75</v>
      </c>
      <c r="E20" s="75" t="s">
        <v>76</v>
      </c>
      <c r="F20" s="39"/>
      <c r="G20" s="70">
        <v>0.95499999999999996</v>
      </c>
      <c r="H20" s="41">
        <v>0.92200000000000004</v>
      </c>
      <c r="I20" s="42">
        <f t="shared" si="5"/>
        <v>-1.5748031496062992E-2</v>
      </c>
      <c r="J20" s="42">
        <f t="shared" si="5"/>
        <v>-2.3622047244094488E-2</v>
      </c>
      <c r="K20" s="66">
        <f t="shared" si="0"/>
        <v>1.21285</v>
      </c>
      <c r="L20" s="44">
        <v>1.23</v>
      </c>
      <c r="M20" s="44">
        <v>1.2</v>
      </c>
      <c r="N20" s="44">
        <v>1.19</v>
      </c>
      <c r="O20" s="45">
        <v>-0.02</v>
      </c>
      <c r="P20" s="46">
        <v>-0.03</v>
      </c>
      <c r="Q20" s="56"/>
      <c r="R20" s="48"/>
      <c r="S20" s="67"/>
      <c r="T20" s="50" t="str">
        <f>IF(S20="","",S20-R20)</f>
        <v/>
      </c>
      <c r="U20" s="51" t="str">
        <f>IF(S20="","",SUM((HOUR(T20)*3600))+(MINUTE(T20)*60)+(SECOND(T20)))</f>
        <v/>
      </c>
      <c r="V20" s="52" t="str">
        <f>IF(Q20="","",U20*Q20)</f>
        <v/>
      </c>
      <c r="W20" s="53" t="str">
        <f t="shared" si="4"/>
        <v/>
      </c>
    </row>
    <row r="21" spans="1:24" ht="24" customHeight="1" x14ac:dyDescent="0.25">
      <c r="A21" s="36"/>
      <c r="B21" s="36">
        <v>5274</v>
      </c>
      <c r="C21" s="37" t="s">
        <v>77</v>
      </c>
      <c r="D21" s="38" t="s">
        <v>78</v>
      </c>
      <c r="E21" s="75" t="s">
        <v>79</v>
      </c>
      <c r="F21" s="39"/>
      <c r="G21" s="42">
        <v>0.97</v>
      </c>
      <c r="H21" s="42">
        <v>0.94</v>
      </c>
      <c r="I21" s="42">
        <f t="shared" si="5"/>
        <v>-1.5748031496062992E-2</v>
      </c>
      <c r="J21" s="42">
        <f t="shared" si="5"/>
        <v>-2.3622047244094488E-2</v>
      </c>
      <c r="K21" s="66">
        <f t="shared" si="0"/>
        <v>1.2319</v>
      </c>
      <c r="L21" s="44">
        <v>1.23</v>
      </c>
      <c r="M21" s="44">
        <v>1.2</v>
      </c>
      <c r="N21" s="44">
        <v>1.19</v>
      </c>
      <c r="O21" s="45">
        <v>-0.02</v>
      </c>
      <c r="P21" s="46">
        <v>-0.03</v>
      </c>
      <c r="Q21" s="56"/>
      <c r="R21" s="48"/>
      <c r="S21" s="67"/>
      <c r="T21" s="50" t="str">
        <f>IF(S21="","",S21-R21)</f>
        <v/>
      </c>
      <c r="U21" s="51" t="str">
        <f>IF(S21="","",SUM((HOUR(T21)*3600))+(MINUTE(T21)*60)+(SECOND(T21)))</f>
        <v/>
      </c>
      <c r="V21" s="52" t="str">
        <f>IF(Q21="","",U21*Q21)</f>
        <v/>
      </c>
      <c r="W21" s="53" t="str">
        <f t="shared" si="4"/>
        <v/>
      </c>
    </row>
    <row r="22" spans="1:24" ht="24" customHeight="1" x14ac:dyDescent="0.25">
      <c r="A22" s="76"/>
      <c r="B22" s="76">
        <v>10421</v>
      </c>
      <c r="C22" s="77" t="s">
        <v>77</v>
      </c>
      <c r="D22" s="78" t="s">
        <v>78</v>
      </c>
      <c r="E22" s="79" t="s">
        <v>80</v>
      </c>
      <c r="F22" s="79" t="s">
        <v>81</v>
      </c>
      <c r="G22" s="80">
        <f>+L22/1.27</f>
        <v>1</v>
      </c>
      <c r="H22" s="80">
        <f>+M22/1.27</f>
        <v>0.97637795275590544</v>
      </c>
      <c r="I22" s="81">
        <f t="shared" si="5"/>
        <v>-1.5748031496062992E-2</v>
      </c>
      <c r="J22" s="81">
        <f t="shared" si="5"/>
        <v>-2.3622047244094488E-2</v>
      </c>
      <c r="K22" s="82">
        <f t="shared" si="0"/>
        <v>1.27</v>
      </c>
      <c r="L22" s="83">
        <v>1.27</v>
      </c>
      <c r="M22" s="44">
        <v>1.24</v>
      </c>
      <c r="N22" s="44">
        <v>1.23</v>
      </c>
      <c r="O22" s="45">
        <v>-0.02</v>
      </c>
      <c r="P22" s="46">
        <v>-0.03</v>
      </c>
      <c r="Q22" s="56"/>
      <c r="R22" s="48"/>
      <c r="S22" s="67"/>
      <c r="T22" s="50" t="str">
        <f t="shared" si="1"/>
        <v/>
      </c>
      <c r="U22" s="51" t="str">
        <f t="shared" si="2"/>
        <v/>
      </c>
      <c r="V22" s="52" t="str">
        <f t="shared" si="3"/>
        <v/>
      </c>
      <c r="W22" s="53" t="str">
        <f t="shared" si="4"/>
        <v/>
      </c>
    </row>
    <row r="23" spans="1:24" ht="24" customHeight="1" x14ac:dyDescent="0.25">
      <c r="A23" s="36"/>
      <c r="B23" s="63">
        <v>13705</v>
      </c>
      <c r="C23" s="64" t="s">
        <v>82</v>
      </c>
      <c r="D23" s="38">
        <v>90910135</v>
      </c>
      <c r="E23" s="64" t="s">
        <v>83</v>
      </c>
      <c r="F23" s="84" t="s">
        <v>84</v>
      </c>
      <c r="G23" s="85">
        <v>1.008</v>
      </c>
      <c r="H23" s="41">
        <v>0.95599999999999996</v>
      </c>
      <c r="I23" s="42">
        <f t="shared" si="5"/>
        <v>-1.5748031496062992E-2</v>
      </c>
      <c r="J23" s="42">
        <f t="shared" si="5"/>
        <v>-2.3622047244094488E-2</v>
      </c>
      <c r="K23" s="66">
        <f t="shared" si="0"/>
        <v>1.28016</v>
      </c>
      <c r="L23" s="86">
        <v>1.34</v>
      </c>
      <c r="M23" s="86">
        <v>1.31</v>
      </c>
      <c r="N23" s="86">
        <v>1.3</v>
      </c>
      <c r="O23" s="45">
        <v>-0.02</v>
      </c>
      <c r="P23" s="46">
        <v>-0.03</v>
      </c>
      <c r="Q23" s="56"/>
      <c r="R23" s="48"/>
      <c r="S23" s="67"/>
      <c r="T23" s="50" t="str">
        <f t="shared" si="1"/>
        <v/>
      </c>
      <c r="U23" s="51" t="str">
        <f t="shared" si="2"/>
        <v/>
      </c>
      <c r="V23" s="52" t="str">
        <f t="shared" si="3"/>
        <v/>
      </c>
      <c r="W23" s="53" t="str">
        <f t="shared" si="4"/>
        <v/>
      </c>
    </row>
    <row r="24" spans="1:24" ht="24" customHeight="1" x14ac:dyDescent="0.25">
      <c r="A24" s="87"/>
      <c r="B24" s="36">
        <v>15028</v>
      </c>
      <c r="C24" s="37" t="s">
        <v>85</v>
      </c>
      <c r="D24" s="38" t="s">
        <v>86</v>
      </c>
      <c r="E24" s="39" t="s">
        <v>83</v>
      </c>
      <c r="F24" s="39" t="s">
        <v>87</v>
      </c>
      <c r="G24" s="85">
        <v>1.0169999999999999</v>
      </c>
      <c r="H24" s="41">
        <v>0.97299999999999998</v>
      </c>
      <c r="I24" s="42">
        <f t="shared" si="5"/>
        <v>-1.5748031496062992E-2</v>
      </c>
      <c r="J24" s="42">
        <f t="shared" si="5"/>
        <v>-2.3622047244094488E-2</v>
      </c>
      <c r="K24" s="66">
        <f t="shared" si="0"/>
        <v>1.2915899999999998</v>
      </c>
      <c r="L24" s="44">
        <v>1.36</v>
      </c>
      <c r="M24" s="44">
        <v>1.33</v>
      </c>
      <c r="N24" s="44">
        <v>1.32</v>
      </c>
      <c r="O24" s="45">
        <v>-0.02</v>
      </c>
      <c r="P24" s="46">
        <v>-0.03</v>
      </c>
      <c r="Q24" s="56"/>
      <c r="R24" s="48"/>
      <c r="S24" s="67"/>
      <c r="T24" s="50" t="str">
        <f t="shared" si="1"/>
        <v/>
      </c>
      <c r="U24" s="51" t="str">
        <f t="shared" si="2"/>
        <v/>
      </c>
      <c r="V24" s="52" t="str">
        <f t="shared" si="3"/>
        <v/>
      </c>
      <c r="W24" s="53" t="str">
        <f t="shared" si="4"/>
        <v/>
      </c>
    </row>
    <row r="25" spans="1:24" ht="11.25" customHeight="1" x14ac:dyDescent="0.25">
      <c r="A25" s="88"/>
      <c r="B25" s="88"/>
      <c r="C25" s="89"/>
      <c r="D25" s="90"/>
      <c r="E25" s="91"/>
      <c r="F25" s="91"/>
      <c r="G25" s="88"/>
      <c r="H25" s="92"/>
      <c r="I25" s="93"/>
      <c r="J25" s="93"/>
      <c r="K25" s="94"/>
      <c r="L25" s="95"/>
      <c r="M25" s="95"/>
      <c r="N25" s="95"/>
      <c r="O25" s="96"/>
      <c r="P25" s="97"/>
      <c r="Q25" s="98"/>
      <c r="R25" s="99"/>
      <c r="S25" s="100"/>
      <c r="T25" s="101"/>
      <c r="U25" s="102"/>
      <c r="V25" s="103"/>
      <c r="W25" s="53" t="str">
        <f t="shared" si="4"/>
        <v/>
      </c>
    </row>
    <row r="26" spans="1:24" ht="24" customHeight="1" x14ac:dyDescent="0.25">
      <c r="A26" s="36"/>
      <c r="B26" s="104"/>
      <c r="C26" s="105" t="s">
        <v>88</v>
      </c>
      <c r="D26" s="54">
        <v>90561418</v>
      </c>
      <c r="E26" s="105" t="s">
        <v>89</v>
      </c>
      <c r="F26" s="105" t="s">
        <v>90</v>
      </c>
      <c r="G26" s="60">
        <f>+L26/1.27</f>
        <v>1.0551181102362206</v>
      </c>
      <c r="H26" s="60">
        <f>+M26/1.27</f>
        <v>1.0314960629921259</v>
      </c>
      <c r="I26" s="42">
        <f t="shared" si="5"/>
        <v>-1.5748031496062992E-2</v>
      </c>
      <c r="J26" s="42">
        <f t="shared" si="5"/>
        <v>-2.3622047244094488E-2</v>
      </c>
      <c r="K26" s="66">
        <f t="shared" ref="K26:K36" si="7">+G26*1.27</f>
        <v>1.34</v>
      </c>
      <c r="L26" s="86">
        <v>1.34</v>
      </c>
      <c r="M26" s="86">
        <v>1.31</v>
      </c>
      <c r="N26" s="86">
        <v>1.3</v>
      </c>
      <c r="O26" s="45">
        <v>-0.02</v>
      </c>
      <c r="P26" s="46">
        <v>-0.03</v>
      </c>
      <c r="Q26" s="56"/>
      <c r="R26" s="48"/>
      <c r="S26" s="67"/>
      <c r="T26" s="50" t="str">
        <f t="shared" si="1"/>
        <v/>
      </c>
      <c r="U26" s="51" t="str">
        <f t="shared" si="2"/>
        <v/>
      </c>
      <c r="V26" s="52" t="str">
        <f t="shared" si="3"/>
        <v/>
      </c>
      <c r="W26" s="53" t="str">
        <f t="shared" si="4"/>
        <v/>
      </c>
    </row>
    <row r="27" spans="1:24" ht="24" customHeight="1" x14ac:dyDescent="0.25">
      <c r="A27" s="36"/>
      <c r="B27" s="36">
        <v>11046</v>
      </c>
      <c r="C27" s="37" t="s">
        <v>91</v>
      </c>
      <c r="D27" s="58">
        <v>95756310</v>
      </c>
      <c r="E27" s="39" t="s">
        <v>92</v>
      </c>
      <c r="F27" s="39" t="s">
        <v>93</v>
      </c>
      <c r="G27" s="106">
        <v>1.0620000000000001</v>
      </c>
      <c r="H27" s="60">
        <f>+M27/1.27</f>
        <v>1.0472440944881891</v>
      </c>
      <c r="I27" s="42">
        <f t="shared" si="5"/>
        <v>-1.5748031496062992E-2</v>
      </c>
      <c r="J27" s="42">
        <f t="shared" si="5"/>
        <v>-2.3622047244094488E-2</v>
      </c>
      <c r="K27" s="66">
        <f t="shared" si="7"/>
        <v>1.34874</v>
      </c>
      <c r="L27" s="44">
        <v>1.36</v>
      </c>
      <c r="M27" s="44">
        <v>1.33</v>
      </c>
      <c r="N27" s="44">
        <v>1.32</v>
      </c>
      <c r="O27" s="45">
        <v>-0.02</v>
      </c>
      <c r="P27" s="46">
        <v>-0.03</v>
      </c>
      <c r="Q27" s="56"/>
      <c r="R27" s="48"/>
      <c r="S27" s="67"/>
      <c r="T27" s="50" t="str">
        <f t="shared" si="1"/>
        <v/>
      </c>
      <c r="U27" s="51" t="str">
        <f t="shared" si="2"/>
        <v/>
      </c>
      <c r="V27" s="52" t="str">
        <f t="shared" si="3"/>
        <v/>
      </c>
      <c r="W27" s="53" t="str">
        <f t="shared" si="4"/>
        <v/>
      </c>
    </row>
    <row r="28" spans="1:24" ht="24" customHeight="1" x14ac:dyDescent="0.25">
      <c r="A28" s="36"/>
      <c r="B28" s="36"/>
      <c r="C28" s="37" t="s">
        <v>94</v>
      </c>
      <c r="D28" s="73" t="s">
        <v>95</v>
      </c>
      <c r="E28" s="39" t="s">
        <v>96</v>
      </c>
      <c r="F28" s="39" t="s">
        <v>97</v>
      </c>
      <c r="G28" s="106"/>
      <c r="H28" s="106"/>
      <c r="I28" s="106"/>
      <c r="J28" s="106"/>
      <c r="K28" s="66">
        <f t="shared" si="7"/>
        <v>0</v>
      </c>
      <c r="L28" s="44"/>
      <c r="M28" s="107"/>
      <c r="N28" s="107"/>
      <c r="O28" s="45">
        <v>-0.02</v>
      </c>
      <c r="P28" s="46">
        <v>-0.03</v>
      </c>
      <c r="Q28" s="56"/>
      <c r="R28" s="48"/>
      <c r="S28" s="67"/>
      <c r="T28" s="50" t="str">
        <f t="shared" si="1"/>
        <v/>
      </c>
      <c r="U28" s="51" t="str">
        <f t="shared" si="2"/>
        <v/>
      </c>
      <c r="V28" s="52" t="str">
        <f t="shared" si="3"/>
        <v/>
      </c>
      <c r="W28" s="53" t="str">
        <f t="shared" si="4"/>
        <v/>
      </c>
    </row>
    <row r="29" spans="1:24" ht="24" customHeight="1" x14ac:dyDescent="0.25">
      <c r="A29" s="36"/>
      <c r="B29" s="36">
        <v>2</v>
      </c>
      <c r="C29" s="37" t="s">
        <v>98</v>
      </c>
      <c r="D29" s="108"/>
      <c r="E29" s="109" t="s">
        <v>99</v>
      </c>
      <c r="F29" s="109" t="s">
        <v>100</v>
      </c>
      <c r="G29" s="59">
        <f>+L29/1.27</f>
        <v>0.77952755905511806</v>
      </c>
      <c r="H29" s="59">
        <f>+M29/1.27</f>
        <v>0.77165354330708658</v>
      </c>
      <c r="I29" s="61">
        <f>+O29/1.27</f>
        <v>0</v>
      </c>
      <c r="J29" s="42">
        <f>+P29/1.27</f>
        <v>-2.3622047244094488E-2</v>
      </c>
      <c r="K29" s="66">
        <f t="shared" si="7"/>
        <v>0.99</v>
      </c>
      <c r="L29" s="110">
        <v>0.99</v>
      </c>
      <c r="M29" s="111">
        <v>0.98</v>
      </c>
      <c r="N29" s="111">
        <v>0.98</v>
      </c>
      <c r="O29" s="112"/>
      <c r="P29" s="46">
        <v>-0.03</v>
      </c>
      <c r="Q29" s="56"/>
      <c r="R29" s="48"/>
      <c r="S29" s="67"/>
      <c r="T29" s="50" t="str">
        <f t="shared" si="1"/>
        <v/>
      </c>
      <c r="U29" s="113" t="str">
        <f t="shared" si="2"/>
        <v/>
      </c>
      <c r="V29" s="52" t="str">
        <f t="shared" si="3"/>
        <v/>
      </c>
      <c r="W29" s="53" t="str">
        <f t="shared" si="4"/>
        <v/>
      </c>
      <c r="X29" s="114"/>
    </row>
    <row r="30" spans="1:24" ht="24" customHeight="1" x14ac:dyDescent="0.25">
      <c r="A30" s="36"/>
      <c r="B30" s="36">
        <v>40</v>
      </c>
      <c r="C30" s="37" t="s">
        <v>101</v>
      </c>
      <c r="D30" s="54" t="s">
        <v>102</v>
      </c>
      <c r="E30" s="39" t="s">
        <v>32</v>
      </c>
      <c r="F30" s="39" t="s">
        <v>33</v>
      </c>
      <c r="G30" s="59">
        <v>0.86</v>
      </c>
      <c r="H30" s="60">
        <v>0.82499999999999996</v>
      </c>
      <c r="I30" s="42">
        <f t="shared" ref="I30:J36" si="8">+O30/1.27</f>
        <v>-1.5748031496062992E-2</v>
      </c>
      <c r="J30" s="42">
        <f t="shared" si="8"/>
        <v>-2.3622047244094488E-2</v>
      </c>
      <c r="K30" s="66">
        <f t="shared" si="7"/>
        <v>1.0922000000000001</v>
      </c>
      <c r="L30" s="44">
        <v>1.1200000000000001</v>
      </c>
      <c r="M30" s="44">
        <v>1.0900000000000001</v>
      </c>
      <c r="N30" s="44">
        <v>1.0900000000000001</v>
      </c>
      <c r="O30" s="45">
        <v>-0.02</v>
      </c>
      <c r="P30" s="46">
        <v>-0.03</v>
      </c>
      <c r="Q30" s="56"/>
      <c r="R30" s="57"/>
      <c r="S30" s="49"/>
      <c r="T30" s="50" t="str">
        <f t="shared" si="1"/>
        <v/>
      </c>
      <c r="U30" s="51" t="str">
        <f t="shared" si="2"/>
        <v/>
      </c>
      <c r="V30" s="52" t="str">
        <f t="shared" si="3"/>
        <v/>
      </c>
      <c r="W30" s="53" t="str">
        <f t="shared" si="4"/>
        <v/>
      </c>
    </row>
    <row r="31" spans="1:24" ht="24" customHeight="1" x14ac:dyDescent="0.25">
      <c r="A31" s="36"/>
      <c r="B31" s="36">
        <v>14593</v>
      </c>
      <c r="C31" s="37" t="s">
        <v>103</v>
      </c>
      <c r="D31" s="38">
        <v>91868824</v>
      </c>
      <c r="E31" s="39" t="s">
        <v>104</v>
      </c>
      <c r="F31" s="39" t="s">
        <v>105</v>
      </c>
      <c r="G31" s="115">
        <v>0.89300000000000002</v>
      </c>
      <c r="H31" s="106">
        <v>0.89300000000000002</v>
      </c>
      <c r="I31" s="42">
        <f t="shared" si="8"/>
        <v>-1.5748031496062992E-2</v>
      </c>
      <c r="J31" s="42">
        <f t="shared" si="8"/>
        <v>-2.3622047244094488E-2</v>
      </c>
      <c r="K31" s="66">
        <f t="shared" si="7"/>
        <v>1.13411</v>
      </c>
      <c r="L31" s="44"/>
      <c r="M31" s="44"/>
      <c r="N31" s="44" t="e">
        <f>+#REF!*1.27</f>
        <v>#REF!</v>
      </c>
      <c r="O31" s="45">
        <v>-0.02</v>
      </c>
      <c r="P31" s="46">
        <v>-0.03</v>
      </c>
      <c r="Q31" s="56"/>
      <c r="R31" s="57"/>
      <c r="S31" s="49"/>
      <c r="T31" s="50" t="str">
        <f t="shared" si="1"/>
        <v/>
      </c>
      <c r="U31" s="51" t="str">
        <f t="shared" si="2"/>
        <v/>
      </c>
      <c r="V31" s="52" t="str">
        <f t="shared" si="3"/>
        <v/>
      </c>
      <c r="W31" s="53" t="str">
        <f t="shared" si="4"/>
        <v/>
      </c>
    </row>
    <row r="32" spans="1:24" ht="24" customHeight="1" x14ac:dyDescent="0.25">
      <c r="A32" s="36"/>
      <c r="B32" s="36">
        <v>11586</v>
      </c>
      <c r="C32" s="37" t="s">
        <v>106</v>
      </c>
      <c r="D32" s="54">
        <v>33387544</v>
      </c>
      <c r="E32" s="39" t="s">
        <v>107</v>
      </c>
      <c r="F32" s="39" t="s">
        <v>108</v>
      </c>
      <c r="G32" s="59">
        <f t="shared" ref="G32:H35" si="9">+L32/1.27</f>
        <v>0.89763779527559051</v>
      </c>
      <c r="H32" s="60">
        <f t="shared" si="9"/>
        <v>0.87401574803149618</v>
      </c>
      <c r="I32" s="42">
        <f t="shared" si="8"/>
        <v>-1.5748031496062992E-2</v>
      </c>
      <c r="J32" s="42">
        <f t="shared" si="8"/>
        <v>-2.3622047244094488E-2</v>
      </c>
      <c r="K32" s="66">
        <f t="shared" si="7"/>
        <v>1.1399999999999999</v>
      </c>
      <c r="L32" s="44">
        <v>1.1399999999999999</v>
      </c>
      <c r="M32" s="44">
        <v>1.1100000000000001</v>
      </c>
      <c r="N32" s="44">
        <v>1.1000000000000001</v>
      </c>
      <c r="O32" s="45">
        <v>-0.02</v>
      </c>
      <c r="P32" s="46">
        <v>-0.03</v>
      </c>
      <c r="Q32" s="56"/>
      <c r="R32" s="57"/>
      <c r="S32" s="57"/>
      <c r="T32" s="50" t="str">
        <f t="shared" si="1"/>
        <v/>
      </c>
      <c r="U32" s="51" t="str">
        <f t="shared" si="2"/>
        <v/>
      </c>
      <c r="V32" s="52" t="str">
        <f t="shared" si="3"/>
        <v/>
      </c>
      <c r="W32" s="53" t="str">
        <f t="shared" si="4"/>
        <v/>
      </c>
    </row>
    <row r="33" spans="1:23" ht="24" customHeight="1" x14ac:dyDescent="0.25">
      <c r="A33" s="36"/>
      <c r="B33" s="36">
        <v>131</v>
      </c>
      <c r="C33" s="37" t="s">
        <v>109</v>
      </c>
      <c r="D33" s="58">
        <v>93212610</v>
      </c>
      <c r="E33" s="39" t="s">
        <v>39</v>
      </c>
      <c r="F33" s="39" t="s">
        <v>110</v>
      </c>
      <c r="G33" s="59">
        <f t="shared" si="9"/>
        <v>0.89763779527559051</v>
      </c>
      <c r="H33" s="60">
        <f t="shared" si="9"/>
        <v>0.87401574803149618</v>
      </c>
      <c r="I33" s="61">
        <f t="shared" si="8"/>
        <v>0</v>
      </c>
      <c r="J33" s="42">
        <f t="shared" si="8"/>
        <v>-2.3622047244094488E-2</v>
      </c>
      <c r="K33" s="66">
        <f t="shared" si="7"/>
        <v>1.1399999999999999</v>
      </c>
      <c r="L33" s="44">
        <v>1.1399999999999999</v>
      </c>
      <c r="M33" s="44">
        <v>1.1100000000000001</v>
      </c>
      <c r="N33" s="44">
        <v>1.1100000000000001</v>
      </c>
      <c r="O33" s="62"/>
      <c r="P33" s="46">
        <v>-0.03</v>
      </c>
      <c r="Q33" s="56"/>
      <c r="R33" s="57"/>
      <c r="S33" s="49"/>
      <c r="T33" s="50" t="str">
        <f t="shared" si="1"/>
        <v/>
      </c>
      <c r="U33" s="51" t="str">
        <f t="shared" si="2"/>
        <v/>
      </c>
      <c r="V33" s="52" t="str">
        <f t="shared" si="3"/>
        <v/>
      </c>
      <c r="W33" s="53" t="str">
        <f t="shared" si="4"/>
        <v/>
      </c>
    </row>
    <row r="34" spans="1:23" ht="24" customHeight="1" x14ac:dyDescent="0.25">
      <c r="A34" s="36"/>
      <c r="B34" s="36">
        <v>9470</v>
      </c>
      <c r="C34" s="37" t="s">
        <v>111</v>
      </c>
      <c r="D34" s="54" t="s">
        <v>112</v>
      </c>
      <c r="E34" s="39" t="s">
        <v>113</v>
      </c>
      <c r="F34" s="39" t="s">
        <v>33</v>
      </c>
      <c r="G34" s="59">
        <f t="shared" si="9"/>
        <v>0.90551181102362199</v>
      </c>
      <c r="H34" s="60">
        <f t="shared" si="9"/>
        <v>0.88188976377952766</v>
      </c>
      <c r="I34" s="42">
        <f t="shared" si="8"/>
        <v>-1.5748031496062992E-2</v>
      </c>
      <c r="J34" s="42">
        <f t="shared" si="8"/>
        <v>-2.3622047244094488E-2</v>
      </c>
      <c r="K34" s="66">
        <f t="shared" si="7"/>
        <v>1.1499999999999999</v>
      </c>
      <c r="L34" s="44">
        <v>1.1499999999999999</v>
      </c>
      <c r="M34" s="44">
        <v>1.1200000000000001</v>
      </c>
      <c r="N34" s="44">
        <v>1.1100000000000001</v>
      </c>
      <c r="O34" s="45">
        <v>-0.02</v>
      </c>
      <c r="P34" s="46">
        <v>-0.03</v>
      </c>
      <c r="Q34" s="56"/>
      <c r="R34" s="49"/>
      <c r="S34" s="49"/>
      <c r="T34" s="50" t="str">
        <f t="shared" si="1"/>
        <v/>
      </c>
      <c r="U34" s="51" t="str">
        <f t="shared" si="2"/>
        <v/>
      </c>
      <c r="V34" s="52" t="str">
        <f t="shared" si="3"/>
        <v/>
      </c>
      <c r="W34" s="53" t="str">
        <f t="shared" si="4"/>
        <v/>
      </c>
    </row>
    <row r="35" spans="1:23" ht="24" customHeight="1" x14ac:dyDescent="0.25">
      <c r="A35" s="36"/>
      <c r="B35" s="36">
        <v>10233</v>
      </c>
      <c r="C35" s="37" t="s">
        <v>114</v>
      </c>
      <c r="D35" s="69">
        <v>92445208</v>
      </c>
      <c r="E35" s="74" t="s">
        <v>115</v>
      </c>
      <c r="F35" s="39" t="s">
        <v>116</v>
      </c>
      <c r="G35" s="60">
        <f t="shared" si="9"/>
        <v>0.92913385826771644</v>
      </c>
      <c r="H35" s="60">
        <f t="shared" si="9"/>
        <v>0.90551181102362199</v>
      </c>
      <c r="I35" s="42">
        <f t="shared" si="8"/>
        <v>-1.5748031496062992E-2</v>
      </c>
      <c r="J35" s="42">
        <f t="shared" si="8"/>
        <v>-2.3622047244094488E-2</v>
      </c>
      <c r="K35" s="66">
        <f t="shared" si="7"/>
        <v>1.18</v>
      </c>
      <c r="L35" s="44">
        <v>1.18</v>
      </c>
      <c r="M35" s="44">
        <v>1.1499999999999999</v>
      </c>
      <c r="N35" s="44">
        <v>1.1399999999999999</v>
      </c>
      <c r="O35" s="45">
        <v>-0.02</v>
      </c>
      <c r="P35" s="46">
        <v>-0.03</v>
      </c>
      <c r="Q35" s="56"/>
      <c r="R35" s="48"/>
      <c r="S35" s="67"/>
      <c r="T35" s="50" t="str">
        <f t="shared" si="1"/>
        <v/>
      </c>
      <c r="U35" s="51" t="str">
        <f t="shared" si="2"/>
        <v/>
      </c>
      <c r="V35" s="52" t="str">
        <f t="shared" si="3"/>
        <v/>
      </c>
      <c r="W35" s="53" t="str">
        <f t="shared" si="4"/>
        <v/>
      </c>
    </row>
    <row r="36" spans="1:23" ht="24" customHeight="1" x14ac:dyDescent="0.25">
      <c r="A36" s="36"/>
      <c r="B36" s="36">
        <v>10004</v>
      </c>
      <c r="C36" s="37" t="s">
        <v>117</v>
      </c>
      <c r="D36" s="38">
        <v>91376192</v>
      </c>
      <c r="E36" s="39" t="s">
        <v>83</v>
      </c>
      <c r="F36" s="39" t="s">
        <v>118</v>
      </c>
      <c r="G36" s="116">
        <v>1.0328999999999999</v>
      </c>
      <c r="H36" s="60">
        <f>+M36/1.27</f>
        <v>1.0236220472440944</v>
      </c>
      <c r="I36" s="42">
        <f t="shared" si="8"/>
        <v>-1.5748031496062992E-2</v>
      </c>
      <c r="J36" s="42">
        <f t="shared" si="8"/>
        <v>-2.3622047244094488E-2</v>
      </c>
      <c r="K36" s="66">
        <f t="shared" si="7"/>
        <v>1.3117829999999999</v>
      </c>
      <c r="L36" s="44">
        <v>1.33</v>
      </c>
      <c r="M36" s="44">
        <v>1.3</v>
      </c>
      <c r="N36" s="44">
        <v>1.29</v>
      </c>
      <c r="O36" s="45">
        <v>-0.02</v>
      </c>
      <c r="P36" s="46">
        <v>-0.03</v>
      </c>
      <c r="Q36" s="56"/>
      <c r="R36" s="48"/>
      <c r="S36" s="67"/>
      <c r="T36" s="50" t="str">
        <f t="shared" si="1"/>
        <v/>
      </c>
      <c r="U36" s="51" t="str">
        <f t="shared" si="2"/>
        <v/>
      </c>
      <c r="V36" s="52" t="str">
        <f t="shared" si="3"/>
        <v/>
      </c>
      <c r="W36" s="53" t="str">
        <f t="shared" si="4"/>
        <v/>
      </c>
    </row>
    <row r="37" spans="1:23" ht="24" customHeight="1" x14ac:dyDescent="0.25">
      <c r="A37" s="36"/>
      <c r="B37" s="36"/>
      <c r="C37" s="37"/>
      <c r="D37" s="38"/>
      <c r="E37" s="39"/>
      <c r="F37" s="39"/>
      <c r="G37" s="106"/>
      <c r="H37" s="60"/>
      <c r="I37" s="42"/>
      <c r="J37" s="42"/>
      <c r="K37" s="43"/>
      <c r="L37" s="44"/>
      <c r="M37" s="44"/>
      <c r="N37" s="44"/>
      <c r="O37" s="45"/>
      <c r="P37" s="46"/>
      <c r="Q37" s="56"/>
      <c r="R37" s="48"/>
      <c r="S37" s="67"/>
      <c r="T37" s="50" t="str">
        <f t="shared" si="1"/>
        <v/>
      </c>
      <c r="U37" s="51" t="str">
        <f t="shared" si="2"/>
        <v/>
      </c>
      <c r="V37" s="52" t="str">
        <f t="shared" si="3"/>
        <v/>
      </c>
      <c r="W37" s="53" t="str">
        <f t="shared" si="4"/>
        <v/>
      </c>
    </row>
    <row r="38" spans="1:23" ht="24" customHeight="1" x14ac:dyDescent="0.25">
      <c r="A38" s="36"/>
      <c r="B38" s="36"/>
      <c r="C38" s="37"/>
      <c r="D38" s="38"/>
      <c r="E38" s="39"/>
      <c r="F38" s="39"/>
      <c r="G38" s="106"/>
      <c r="H38" s="60"/>
      <c r="I38" s="42"/>
      <c r="J38" s="42"/>
      <c r="K38" s="43"/>
      <c r="L38" s="44"/>
      <c r="M38" s="44"/>
      <c r="N38" s="44"/>
      <c r="O38" s="45"/>
      <c r="P38" s="46"/>
      <c r="Q38" s="56"/>
      <c r="R38" s="48"/>
      <c r="S38" s="67"/>
      <c r="T38" s="50" t="str">
        <f t="shared" si="1"/>
        <v/>
      </c>
      <c r="U38" s="51" t="str">
        <f t="shared" si="2"/>
        <v/>
      </c>
      <c r="V38" s="52" t="str">
        <f t="shared" si="3"/>
        <v/>
      </c>
      <c r="W38" s="53" t="str">
        <f t="shared" si="4"/>
        <v/>
      </c>
    </row>
    <row r="39" spans="1:23" ht="24" customHeight="1" x14ac:dyDescent="0.25">
      <c r="A39" s="36"/>
      <c r="B39" s="36"/>
      <c r="C39" s="37"/>
      <c r="D39" s="38"/>
      <c r="E39" s="39"/>
      <c r="F39" s="39"/>
      <c r="G39" s="106"/>
      <c r="H39" s="60"/>
      <c r="I39" s="42"/>
      <c r="J39" s="42"/>
      <c r="K39" s="43"/>
      <c r="L39" s="44"/>
      <c r="M39" s="44"/>
      <c r="N39" s="44"/>
      <c r="O39" s="45"/>
      <c r="P39" s="46"/>
      <c r="Q39" s="56"/>
      <c r="R39" s="48"/>
      <c r="S39" s="67"/>
      <c r="T39" s="50" t="str">
        <f t="shared" si="1"/>
        <v/>
      </c>
      <c r="U39" s="51" t="str">
        <f t="shared" si="2"/>
        <v/>
      </c>
      <c r="V39" s="52" t="str">
        <f t="shared" si="3"/>
        <v/>
      </c>
      <c r="W39" s="53" t="str">
        <f t="shared" si="4"/>
        <v/>
      </c>
    </row>
    <row r="40" spans="1:23" ht="22.5" customHeight="1" x14ac:dyDescent="0.25">
      <c r="A40" s="36"/>
      <c r="B40" s="40"/>
      <c r="C40" s="39" t="s">
        <v>119</v>
      </c>
      <c r="D40" s="73"/>
      <c r="E40" s="39"/>
      <c r="F40" s="39"/>
      <c r="G40" s="106"/>
      <c r="H40" s="106"/>
      <c r="I40" s="106"/>
      <c r="J40" s="106"/>
      <c r="K40" s="43"/>
      <c r="L40" s="107"/>
      <c r="M40" s="107"/>
      <c r="N40" s="107"/>
      <c r="O40" s="45"/>
      <c r="P40" s="46"/>
      <c r="Q40" s="56"/>
      <c r="R40" s="48"/>
      <c r="S40" s="67"/>
      <c r="T40" s="50" t="str">
        <f t="shared" si="1"/>
        <v/>
      </c>
      <c r="U40" s="51" t="str">
        <f t="shared" si="2"/>
        <v/>
      </c>
      <c r="V40" s="52" t="str">
        <f t="shared" si="3"/>
        <v/>
      </c>
      <c r="W40" s="53"/>
    </row>
    <row r="41" spans="1:23" ht="22.5" customHeight="1" thickBot="1" x14ac:dyDescent="0.3">
      <c r="A41" s="36"/>
      <c r="B41" s="117"/>
      <c r="C41" s="39" t="s">
        <v>120</v>
      </c>
      <c r="D41" s="38"/>
      <c r="E41" s="64"/>
      <c r="F41" s="64"/>
      <c r="G41" s="116"/>
      <c r="H41" s="116"/>
      <c r="I41" s="116"/>
      <c r="J41" s="116"/>
      <c r="K41" s="43"/>
      <c r="L41" s="64"/>
      <c r="M41" s="64"/>
      <c r="N41" s="64"/>
      <c r="O41" s="45"/>
      <c r="P41" s="46"/>
      <c r="Q41" s="56"/>
      <c r="R41" s="48"/>
      <c r="S41" s="67"/>
      <c r="T41" s="50" t="str">
        <f t="shared" si="1"/>
        <v/>
      </c>
      <c r="U41" s="51" t="str">
        <f t="shared" si="2"/>
        <v/>
      </c>
      <c r="V41" s="52" t="str">
        <f t="shared" si="3"/>
        <v/>
      </c>
      <c r="W41" s="118"/>
    </row>
  </sheetData>
  <mergeCells count="1">
    <mergeCell ref="A2:E2"/>
  </mergeCells>
  <dataValidations count="1">
    <dataValidation type="list" errorStyle="warning" allowBlank="1" showDropDown="1" showInputMessage="1" showErrorMessage="1" errorTitle="Du har nokk tastet feil" error="Dette var feil Ivar" promptTitle="Info" prompt="Kun &quot;m.s&quot; , &quot;u.s&quot; eller &quot;k.f&quot; kan benyttes" sqref="P5:P41">
      <formula1>$L$3:$N$3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1"/>
  <sheetViews>
    <sheetView topLeftCell="A4" workbookViewId="0">
      <selection activeCell="W24" sqref="A1:W24"/>
    </sheetView>
  </sheetViews>
  <sheetFormatPr baseColWidth="10" defaultColWidth="11.42578125" defaultRowHeight="15" x14ac:dyDescent="0.25"/>
  <cols>
    <col min="1" max="1" width="12.140625" style="6" customWidth="1"/>
    <col min="2" max="2" width="13.7109375" style="119" customWidth="1"/>
    <col min="3" max="3" width="25.85546875" style="6" customWidth="1"/>
    <col min="4" max="4" width="11.5703125" style="120" bestFit="1" customWidth="1"/>
    <col min="5" max="5" width="21.85546875" style="6" bestFit="1" customWidth="1"/>
    <col min="6" max="6" width="14" style="6" bestFit="1" customWidth="1"/>
    <col min="7" max="7" width="9.5703125" style="119" customWidth="1"/>
    <col min="8" max="8" width="9.42578125" style="119" bestFit="1" customWidth="1"/>
    <col min="9" max="9" width="10.140625" style="119" customWidth="1"/>
    <col min="10" max="10" width="10.7109375" style="119" customWidth="1"/>
    <col min="11" max="11" width="9.7109375" style="119" customWidth="1"/>
    <col min="12" max="12" width="5.85546875" style="6" customWidth="1"/>
    <col min="13" max="13" width="8.5703125" style="6" hidden="1" customWidth="1"/>
    <col min="14" max="14" width="6.7109375" style="6" hidden="1" customWidth="1"/>
    <col min="15" max="15" width="7.7109375" style="6" hidden="1" customWidth="1"/>
    <col min="16" max="16" width="6.85546875" style="6" hidden="1" customWidth="1"/>
    <col min="17" max="17" width="17" style="6" bestFit="1" customWidth="1"/>
    <col min="18" max="18" width="10.85546875" style="6" bestFit="1" customWidth="1"/>
    <col min="19" max="19" width="18.28515625" style="6" bestFit="1" customWidth="1"/>
    <col min="20" max="20" width="14.42578125" style="6" bestFit="1" customWidth="1"/>
    <col min="21" max="21" width="12.28515625" style="6" bestFit="1" customWidth="1"/>
    <col min="22" max="22" width="12.140625" style="6" bestFit="1" customWidth="1"/>
    <col min="23" max="23" width="13.5703125" style="121" customWidth="1"/>
    <col min="24" max="24" width="7.42578125" style="6" hidden="1" customWidth="1"/>
    <col min="25" max="16384" width="11.42578125" style="6"/>
  </cols>
  <sheetData>
    <row r="1" spans="1:24" ht="22.5" customHeight="1" thickBot="1" x14ac:dyDescent="0.3">
      <c r="A1" s="1" t="s">
        <v>121</v>
      </c>
      <c r="B1" s="2"/>
      <c r="C1" s="2"/>
      <c r="D1" s="3"/>
      <c r="E1" s="2"/>
      <c r="F1" s="2"/>
      <c r="G1" s="4"/>
      <c r="H1" s="4"/>
      <c r="I1" s="4"/>
      <c r="J1" s="4"/>
      <c r="K1" s="4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4"/>
      <c r="X1" s="5"/>
    </row>
    <row r="2" spans="1:24" ht="31.5" customHeight="1" thickBot="1" x14ac:dyDescent="0.3">
      <c r="A2" s="129" t="s">
        <v>134</v>
      </c>
      <c r="B2" s="130"/>
      <c r="C2" s="130"/>
      <c r="D2" s="130"/>
      <c r="E2" s="131"/>
      <c r="F2" s="7" t="s">
        <v>0</v>
      </c>
      <c r="G2" s="8">
        <v>6</v>
      </c>
      <c r="H2" s="8"/>
      <c r="I2" s="9" t="s">
        <v>1</v>
      </c>
      <c r="J2" s="122">
        <v>42500</v>
      </c>
      <c r="K2" s="8"/>
      <c r="L2" s="10"/>
      <c r="N2" s="7"/>
      <c r="O2" s="7"/>
      <c r="P2" s="7"/>
      <c r="Q2" s="7"/>
      <c r="R2" s="11"/>
      <c r="S2" s="12" t="s">
        <v>124</v>
      </c>
      <c r="T2" s="13"/>
      <c r="U2" s="14"/>
      <c r="V2" s="14"/>
      <c r="W2" s="15"/>
      <c r="X2" s="16"/>
    </row>
    <row r="3" spans="1:24" s="27" customFormat="1" ht="57.75" customHeight="1" thickBot="1" x14ac:dyDescent="0.3">
      <c r="A3" s="17" t="s">
        <v>3</v>
      </c>
      <c r="B3" s="18" t="s">
        <v>4</v>
      </c>
      <c r="C3" s="19" t="s">
        <v>5</v>
      </c>
      <c r="D3" s="20" t="s">
        <v>6</v>
      </c>
      <c r="E3" s="19" t="s">
        <v>7</v>
      </c>
      <c r="F3" s="19" t="s">
        <v>8</v>
      </c>
      <c r="G3" s="21" t="s">
        <v>9</v>
      </c>
      <c r="H3" s="21" t="s">
        <v>10</v>
      </c>
      <c r="I3" s="21" t="s">
        <v>11</v>
      </c>
      <c r="J3" s="21" t="s">
        <v>12</v>
      </c>
      <c r="K3" s="22" t="s">
        <v>13</v>
      </c>
      <c r="L3" s="19" t="s">
        <v>14</v>
      </c>
      <c r="M3" s="19" t="s">
        <v>15</v>
      </c>
      <c r="N3" s="19" t="s">
        <v>16</v>
      </c>
      <c r="O3" s="18" t="s">
        <v>17</v>
      </c>
      <c r="P3" s="18" t="s">
        <v>18</v>
      </c>
      <c r="Q3" s="23" t="s">
        <v>19</v>
      </c>
      <c r="R3" s="19" t="s">
        <v>20</v>
      </c>
      <c r="S3" s="19" t="s">
        <v>21</v>
      </c>
      <c r="T3" s="24" t="s">
        <v>22</v>
      </c>
      <c r="U3" s="24" t="s">
        <v>23</v>
      </c>
      <c r="V3" s="24" t="s">
        <v>24</v>
      </c>
      <c r="W3" s="25" t="s">
        <v>25</v>
      </c>
      <c r="X3" s="26"/>
    </row>
    <row r="4" spans="1:24" ht="16.5" thickBot="1" x14ac:dyDescent="0.3">
      <c r="A4" s="28" t="s">
        <v>26</v>
      </c>
      <c r="B4" s="29"/>
      <c r="C4" s="29"/>
      <c r="D4" s="30"/>
      <c r="E4" s="31"/>
      <c r="F4" s="31"/>
      <c r="G4" s="32"/>
      <c r="H4" s="32"/>
      <c r="I4" s="32"/>
      <c r="J4" s="32"/>
      <c r="K4" s="32"/>
      <c r="L4" s="31"/>
      <c r="M4" s="31"/>
      <c r="N4" s="31"/>
      <c r="O4" s="31"/>
      <c r="P4" s="31"/>
      <c r="Q4" s="33" t="s">
        <v>27</v>
      </c>
      <c r="R4" s="34">
        <v>0.75</v>
      </c>
      <c r="S4" s="31"/>
      <c r="T4" s="31"/>
      <c r="U4" s="31"/>
      <c r="V4" s="31"/>
      <c r="W4" s="32"/>
      <c r="X4" s="35"/>
    </row>
    <row r="5" spans="1:24" ht="24" customHeight="1" x14ac:dyDescent="0.25">
      <c r="A5" s="36"/>
      <c r="B5" s="36">
        <v>5277</v>
      </c>
      <c r="C5" s="37" t="s">
        <v>28</v>
      </c>
      <c r="D5" s="38">
        <v>91697838</v>
      </c>
      <c r="E5" s="39" t="s">
        <v>29</v>
      </c>
      <c r="F5" s="39" t="s">
        <v>30</v>
      </c>
      <c r="G5" s="40">
        <v>0.84599999999999997</v>
      </c>
      <c r="H5" s="41">
        <v>0.81699999999999995</v>
      </c>
      <c r="I5" s="42">
        <f>+O5/1.27</f>
        <v>-1.5748031496062992E-2</v>
      </c>
      <c r="J5" s="42">
        <f>+P5/1.27</f>
        <v>-2.3622047244094488E-2</v>
      </c>
      <c r="K5" s="43">
        <f t="shared" ref="K5:K24" si="0">+G5*1.27</f>
        <v>1.0744199999999999</v>
      </c>
      <c r="L5" s="44">
        <v>1.0900000000000001</v>
      </c>
      <c r="M5" s="44">
        <v>1.06</v>
      </c>
      <c r="N5" s="44">
        <v>1.05</v>
      </c>
      <c r="O5" s="45">
        <v>-0.02</v>
      </c>
      <c r="P5" s="46">
        <v>-0.03</v>
      </c>
      <c r="Q5" s="47"/>
      <c r="R5" s="48"/>
      <c r="S5" s="49"/>
      <c r="T5" s="50" t="str">
        <f t="shared" ref="T5:T41" si="1">IF(S5="","",S5-R5)</f>
        <v/>
      </c>
      <c r="U5" s="51" t="str">
        <f t="shared" ref="U5:U41" si="2">IF(S5="","",SUM((HOUR(T5)*3600))+(MINUTE(T5)*60)+(SECOND(T5)))</f>
        <v/>
      </c>
      <c r="V5" s="52" t="str">
        <f t="shared" ref="V5:V41" si="3">IF(Q5="","",U5*Q5)</f>
        <v/>
      </c>
      <c r="W5" s="53" t="str">
        <f t="shared" ref="W5:W39" si="4">IF(V5="","",RANK(V5,V:V,1))</f>
        <v/>
      </c>
    </row>
    <row r="6" spans="1:24" ht="24" customHeight="1" x14ac:dyDescent="0.25">
      <c r="A6" s="36"/>
      <c r="B6" s="36">
        <v>72</v>
      </c>
      <c r="C6" s="39" t="s">
        <v>31</v>
      </c>
      <c r="D6" s="54">
        <v>40410236</v>
      </c>
      <c r="E6" s="39" t="s">
        <v>32</v>
      </c>
      <c r="F6" s="39" t="s">
        <v>33</v>
      </c>
      <c r="G6" s="55">
        <v>0.86</v>
      </c>
      <c r="H6" s="41">
        <v>0.82499999999999996</v>
      </c>
      <c r="I6" s="42">
        <f t="shared" ref="I6:J27" si="5">+O6/1.27</f>
        <v>-1.5748031496062992E-2</v>
      </c>
      <c r="J6" s="42">
        <f t="shared" si="5"/>
        <v>-2.3622047244094488E-2</v>
      </c>
      <c r="K6" s="43">
        <f t="shared" si="0"/>
        <v>1.0922000000000001</v>
      </c>
      <c r="L6" s="44">
        <v>1.1200000000000001</v>
      </c>
      <c r="M6" s="44">
        <v>1.0900000000000001</v>
      </c>
      <c r="N6" s="44">
        <v>1.0900000000000001</v>
      </c>
      <c r="O6" s="45">
        <v>-0.02</v>
      </c>
      <c r="P6" s="46">
        <v>-0.03</v>
      </c>
      <c r="Q6" s="56"/>
      <c r="R6" s="57"/>
      <c r="S6" s="49"/>
      <c r="T6" s="50" t="str">
        <f t="shared" si="1"/>
        <v/>
      </c>
      <c r="U6" s="51" t="str">
        <f t="shared" si="2"/>
        <v/>
      </c>
      <c r="V6" s="52" t="str">
        <f t="shared" si="3"/>
        <v/>
      </c>
      <c r="W6" s="53" t="str">
        <f t="shared" si="4"/>
        <v/>
      </c>
    </row>
    <row r="7" spans="1:24" ht="24" customHeight="1" x14ac:dyDescent="0.25">
      <c r="A7" s="36"/>
      <c r="B7" s="36">
        <v>14761</v>
      </c>
      <c r="C7" s="37" t="s">
        <v>34</v>
      </c>
      <c r="D7" s="58" t="s">
        <v>35</v>
      </c>
      <c r="E7" s="39" t="s">
        <v>36</v>
      </c>
      <c r="F7" s="39" t="s">
        <v>37</v>
      </c>
      <c r="G7" s="40">
        <v>0.89200000000000002</v>
      </c>
      <c r="H7" s="40">
        <v>0.89200000000000002</v>
      </c>
      <c r="I7" s="42">
        <f t="shared" si="5"/>
        <v>-1.5748031496062992E-2</v>
      </c>
      <c r="J7" s="42">
        <f t="shared" si="5"/>
        <v>-2.3622047244094488E-2</v>
      </c>
      <c r="K7" s="43">
        <f t="shared" si="0"/>
        <v>1.1328400000000001</v>
      </c>
      <c r="L7" s="44">
        <v>1.2</v>
      </c>
      <c r="M7" s="44">
        <v>1.17</v>
      </c>
      <c r="N7" s="44">
        <v>1.1599999999999999</v>
      </c>
      <c r="O7" s="45">
        <v>-0.02</v>
      </c>
      <c r="P7" s="46">
        <v>-0.03</v>
      </c>
      <c r="Q7" s="56"/>
      <c r="R7" s="57"/>
      <c r="S7" s="57"/>
      <c r="T7" s="50" t="str">
        <f t="shared" si="1"/>
        <v/>
      </c>
      <c r="U7" s="51" t="str">
        <f t="shared" si="2"/>
        <v/>
      </c>
      <c r="V7" s="52" t="str">
        <f t="shared" si="3"/>
        <v/>
      </c>
      <c r="W7" s="53" t="str">
        <f t="shared" si="4"/>
        <v/>
      </c>
    </row>
    <row r="8" spans="1:24" ht="24" customHeight="1" x14ac:dyDescent="0.25">
      <c r="A8" s="36"/>
      <c r="B8" s="36">
        <v>48</v>
      </c>
      <c r="C8" s="37" t="s">
        <v>38</v>
      </c>
      <c r="D8" s="38">
        <v>45463739</v>
      </c>
      <c r="E8" s="39" t="s">
        <v>39</v>
      </c>
      <c r="F8" s="39" t="s">
        <v>40</v>
      </c>
      <c r="G8" s="59">
        <f t="shared" ref="G8:H12" si="6">+L8/1.27</f>
        <v>0.89763779527559051</v>
      </c>
      <c r="H8" s="60">
        <f t="shared" si="6"/>
        <v>0.87401574803149618</v>
      </c>
      <c r="I8" s="61">
        <v>0</v>
      </c>
      <c r="J8" s="42">
        <f t="shared" si="5"/>
        <v>-2.3622047244094488E-2</v>
      </c>
      <c r="K8" s="43">
        <f t="shared" si="0"/>
        <v>1.1399999999999999</v>
      </c>
      <c r="L8" s="44">
        <v>1.1399999999999999</v>
      </c>
      <c r="M8" s="44">
        <v>1.1100000000000001</v>
      </c>
      <c r="N8" s="44">
        <v>1.1100000000000001</v>
      </c>
      <c r="O8" s="62"/>
      <c r="P8" s="46">
        <v>-0.03</v>
      </c>
      <c r="Q8" s="56"/>
      <c r="R8" s="57"/>
      <c r="S8" s="57"/>
      <c r="T8" s="50" t="str">
        <f>IF(S8="","",S8-R8)</f>
        <v/>
      </c>
      <c r="U8" s="51" t="str">
        <f>IF(S8="","",SUM((HOUR(T8)*3600))+(MINUTE(T8)*60)+(SECOND(T8)))</f>
        <v/>
      </c>
      <c r="V8" s="52" t="str">
        <f>IF(Q8="","",U8*Q8)</f>
        <v/>
      </c>
      <c r="W8" s="53" t="str">
        <f t="shared" si="4"/>
        <v/>
      </c>
    </row>
    <row r="9" spans="1:24" ht="24" customHeight="1" x14ac:dyDescent="0.25">
      <c r="A9" s="36"/>
      <c r="B9" s="36">
        <v>145</v>
      </c>
      <c r="C9" s="37" t="s">
        <v>41</v>
      </c>
      <c r="D9" s="54">
        <v>93212610</v>
      </c>
      <c r="E9" s="39" t="s">
        <v>39</v>
      </c>
      <c r="F9" s="39" t="s">
        <v>42</v>
      </c>
      <c r="G9" s="59">
        <f t="shared" si="6"/>
        <v>0.89763779527559051</v>
      </c>
      <c r="H9" s="60">
        <f t="shared" si="6"/>
        <v>0.87401574803149618</v>
      </c>
      <c r="I9" s="61">
        <v>0</v>
      </c>
      <c r="J9" s="42">
        <f t="shared" si="5"/>
        <v>-2.3622047244094488E-2</v>
      </c>
      <c r="K9" s="43">
        <f t="shared" si="0"/>
        <v>1.1399999999999999</v>
      </c>
      <c r="L9" s="44">
        <v>1.1399999999999999</v>
      </c>
      <c r="M9" s="44">
        <v>1.1100000000000001</v>
      </c>
      <c r="N9" s="44">
        <v>1.1100000000000001</v>
      </c>
      <c r="O9" s="62"/>
      <c r="P9" s="46">
        <v>-0.03</v>
      </c>
      <c r="Q9" s="56"/>
      <c r="R9" s="57"/>
      <c r="S9" s="49"/>
      <c r="T9" s="50" t="str">
        <f t="shared" si="1"/>
        <v/>
      </c>
      <c r="U9" s="51" t="str">
        <f t="shared" si="2"/>
        <v/>
      </c>
      <c r="V9" s="52" t="str">
        <f t="shared" si="3"/>
        <v/>
      </c>
      <c r="W9" s="53" t="str">
        <f t="shared" si="4"/>
        <v/>
      </c>
    </row>
    <row r="10" spans="1:24" ht="24" customHeight="1" x14ac:dyDescent="0.25">
      <c r="A10" s="36"/>
      <c r="B10" s="36">
        <v>5559</v>
      </c>
      <c r="C10" s="37" t="s">
        <v>43</v>
      </c>
      <c r="D10" s="54">
        <v>91387361</v>
      </c>
      <c r="E10" s="39" t="s">
        <v>44</v>
      </c>
      <c r="F10" s="39" t="s">
        <v>45</v>
      </c>
      <c r="G10" s="55">
        <v>0.90300000000000002</v>
      </c>
      <c r="H10" s="41">
        <v>0.86699999999999999</v>
      </c>
      <c r="I10" s="42">
        <f t="shared" si="5"/>
        <v>-1.5748031496062992E-2</v>
      </c>
      <c r="J10" s="42">
        <f t="shared" si="5"/>
        <v>-2.3622047244094488E-2</v>
      </c>
      <c r="K10" s="43">
        <f t="shared" si="0"/>
        <v>1.1468100000000001</v>
      </c>
      <c r="L10" s="44">
        <v>1.1399999999999999</v>
      </c>
      <c r="M10" s="44">
        <v>1.1100000000000001</v>
      </c>
      <c r="N10" s="44">
        <v>1.1100000000000001</v>
      </c>
      <c r="O10" s="45">
        <v>-0.02</v>
      </c>
      <c r="P10" s="46">
        <v>-0.03</v>
      </c>
      <c r="Q10" s="56"/>
      <c r="R10" s="57"/>
      <c r="S10" s="49"/>
      <c r="T10" s="50" t="str">
        <f t="shared" si="1"/>
        <v/>
      </c>
      <c r="U10" s="51" t="str">
        <f t="shared" si="2"/>
        <v/>
      </c>
      <c r="V10" s="52" t="str">
        <f t="shared" si="3"/>
        <v/>
      </c>
      <c r="W10" s="53" t="str">
        <f t="shared" si="4"/>
        <v/>
      </c>
    </row>
    <row r="11" spans="1:24" ht="24" customHeight="1" x14ac:dyDescent="0.25">
      <c r="A11" s="36"/>
      <c r="B11" s="63">
        <v>7782</v>
      </c>
      <c r="C11" s="64" t="s">
        <v>46</v>
      </c>
      <c r="D11" s="65" t="s">
        <v>47</v>
      </c>
      <c r="E11" s="64" t="s">
        <v>48</v>
      </c>
      <c r="F11" s="64" t="s">
        <v>49</v>
      </c>
      <c r="G11" s="80">
        <v>0.88100000000000001</v>
      </c>
      <c r="H11" s="41">
        <v>0.85470000000000002</v>
      </c>
      <c r="I11" s="42">
        <f t="shared" si="5"/>
        <v>-1.5748031496062992E-2</v>
      </c>
      <c r="J11" s="42">
        <f t="shared" si="5"/>
        <v>-2.3622047244094488E-2</v>
      </c>
      <c r="K11" s="66">
        <f t="shared" si="0"/>
        <v>1.11887</v>
      </c>
      <c r="L11" s="44">
        <v>1.1499999999999999</v>
      </c>
      <c r="M11" s="44">
        <v>1.1200000000000001</v>
      </c>
      <c r="N11" s="44">
        <v>1.1100000000000001</v>
      </c>
      <c r="O11" s="45">
        <v>-0.02</v>
      </c>
      <c r="P11" s="46">
        <v>-0.03</v>
      </c>
      <c r="Q11" s="56">
        <v>0.88100000000000001</v>
      </c>
      <c r="R11" s="48">
        <v>0.75</v>
      </c>
      <c r="S11" s="67">
        <v>0.79700231481481476</v>
      </c>
      <c r="T11" s="50">
        <f t="shared" si="1"/>
        <v>4.7002314814814761E-2</v>
      </c>
      <c r="U11" s="51">
        <f t="shared" si="2"/>
        <v>4061</v>
      </c>
      <c r="V11" s="52">
        <f t="shared" si="3"/>
        <v>3577.741</v>
      </c>
      <c r="W11" s="53">
        <f t="shared" si="4"/>
        <v>2</v>
      </c>
    </row>
    <row r="12" spans="1:24" ht="24" customHeight="1" x14ac:dyDescent="0.25">
      <c r="A12" s="36"/>
      <c r="B12" s="36">
        <v>6525</v>
      </c>
      <c r="C12" s="37" t="s">
        <v>50</v>
      </c>
      <c r="D12" s="68" t="s">
        <v>51</v>
      </c>
      <c r="E12" s="39" t="s">
        <v>52</v>
      </c>
      <c r="F12" s="39" t="s">
        <v>53</v>
      </c>
      <c r="G12" s="60">
        <f t="shared" si="6"/>
        <v>0.91338582677165348</v>
      </c>
      <c r="H12" s="60">
        <f t="shared" si="6"/>
        <v>0.88976377952755892</v>
      </c>
      <c r="I12" s="42">
        <f t="shared" si="5"/>
        <v>-1.5748031496062992E-2</v>
      </c>
      <c r="J12" s="42">
        <f t="shared" si="5"/>
        <v>-2.3622047244094488E-2</v>
      </c>
      <c r="K12" s="66">
        <f t="shared" si="0"/>
        <v>1.1599999999999999</v>
      </c>
      <c r="L12" s="44">
        <v>1.1599999999999999</v>
      </c>
      <c r="M12" s="44">
        <v>1.1299999999999999</v>
      </c>
      <c r="N12" s="44">
        <v>1.1200000000000001</v>
      </c>
      <c r="O12" s="45">
        <v>-0.02</v>
      </c>
      <c r="P12" s="46">
        <v>-0.03</v>
      </c>
      <c r="Q12" s="56"/>
      <c r="R12" s="48"/>
      <c r="S12" s="67"/>
      <c r="T12" s="50" t="str">
        <f t="shared" si="1"/>
        <v/>
      </c>
      <c r="U12" s="51" t="str">
        <f t="shared" si="2"/>
        <v/>
      </c>
      <c r="V12" s="52" t="str">
        <f t="shared" si="3"/>
        <v/>
      </c>
      <c r="W12" s="53" t="str">
        <f t="shared" si="4"/>
        <v/>
      </c>
    </row>
    <row r="13" spans="1:24" ht="24" customHeight="1" x14ac:dyDescent="0.25">
      <c r="A13" s="36"/>
      <c r="B13" s="36">
        <v>9549</v>
      </c>
      <c r="C13" s="37" t="s">
        <v>54</v>
      </c>
      <c r="D13" s="69">
        <v>92824382</v>
      </c>
      <c r="E13" s="39" t="s">
        <v>55</v>
      </c>
      <c r="F13" s="39"/>
      <c r="G13" s="55">
        <v>0.88700000000000001</v>
      </c>
      <c r="H13" s="41">
        <v>0.86799999999999999</v>
      </c>
      <c r="I13" s="42">
        <f t="shared" si="5"/>
        <v>-1.5748031496062992E-2</v>
      </c>
      <c r="J13" s="42">
        <f t="shared" si="5"/>
        <v>-2.3622047244094488E-2</v>
      </c>
      <c r="K13" s="66">
        <f t="shared" si="0"/>
        <v>1.12649</v>
      </c>
      <c r="L13" s="44">
        <v>1.1599999999999999</v>
      </c>
      <c r="M13" s="44">
        <v>1.1299999999999999</v>
      </c>
      <c r="N13" s="44">
        <v>1.1200000000000001</v>
      </c>
      <c r="O13" s="45">
        <v>-0.02</v>
      </c>
      <c r="P13" s="46">
        <v>-0.03</v>
      </c>
      <c r="Q13" s="56"/>
      <c r="R13" s="48"/>
      <c r="S13" s="67"/>
      <c r="T13" s="50" t="str">
        <f t="shared" si="1"/>
        <v/>
      </c>
      <c r="U13" s="51" t="str">
        <f t="shared" si="2"/>
        <v/>
      </c>
      <c r="V13" s="52" t="str">
        <f t="shared" si="3"/>
        <v/>
      </c>
      <c r="W13" s="53" t="str">
        <f t="shared" si="4"/>
        <v/>
      </c>
    </row>
    <row r="14" spans="1:24" ht="24" customHeight="1" x14ac:dyDescent="0.25">
      <c r="A14" s="36"/>
      <c r="B14" s="36">
        <v>5656</v>
      </c>
      <c r="C14" s="37" t="s">
        <v>56</v>
      </c>
      <c r="D14" s="38">
        <v>93215645</v>
      </c>
      <c r="E14" s="39" t="s">
        <v>57</v>
      </c>
      <c r="F14" s="39" t="s">
        <v>58</v>
      </c>
      <c r="G14" s="123">
        <v>0.90600000000000003</v>
      </c>
      <c r="H14" s="41">
        <v>0.88300000000000001</v>
      </c>
      <c r="I14" s="42">
        <f t="shared" si="5"/>
        <v>-1.5748031496062992E-2</v>
      </c>
      <c r="J14" s="42">
        <f t="shared" si="5"/>
        <v>-2.3622047244094488E-2</v>
      </c>
      <c r="K14" s="66">
        <f t="shared" si="0"/>
        <v>1.15062</v>
      </c>
      <c r="L14" s="44">
        <v>1.1599999999999999</v>
      </c>
      <c r="M14" s="44">
        <v>1.1299999999999999</v>
      </c>
      <c r="N14" s="44">
        <v>1.1200000000000001</v>
      </c>
      <c r="O14" s="45">
        <v>-0.02</v>
      </c>
      <c r="P14" s="46">
        <v>-0.03</v>
      </c>
      <c r="Q14" s="56">
        <v>0.90600000000000003</v>
      </c>
      <c r="R14" s="48">
        <v>0.75</v>
      </c>
      <c r="S14" s="67">
        <v>0.79519675925925926</v>
      </c>
      <c r="T14" s="50">
        <f t="shared" si="1"/>
        <v>4.5196759259259256E-2</v>
      </c>
      <c r="U14" s="51">
        <f t="shared" si="2"/>
        <v>3905</v>
      </c>
      <c r="V14" s="52">
        <f t="shared" si="3"/>
        <v>3537.9300000000003</v>
      </c>
      <c r="W14" s="53">
        <f t="shared" si="4"/>
        <v>1</v>
      </c>
    </row>
    <row r="15" spans="1:24" ht="24" customHeight="1" x14ac:dyDescent="0.25">
      <c r="A15" s="36"/>
      <c r="B15" s="36">
        <v>6693</v>
      </c>
      <c r="C15" s="37" t="s">
        <v>59</v>
      </c>
      <c r="D15" s="38" t="s">
        <v>60</v>
      </c>
      <c r="E15" s="39" t="s">
        <v>57</v>
      </c>
      <c r="F15" s="39" t="s">
        <v>61</v>
      </c>
      <c r="G15" s="70">
        <v>0.90600000000000003</v>
      </c>
      <c r="H15" s="41">
        <v>0.88300000000000001</v>
      </c>
      <c r="I15" s="42">
        <f t="shared" si="5"/>
        <v>-1.5748031496062992E-2</v>
      </c>
      <c r="J15" s="42">
        <f t="shared" si="5"/>
        <v>-2.3622047244094488E-2</v>
      </c>
      <c r="K15" s="66">
        <f t="shared" si="0"/>
        <v>1.15062</v>
      </c>
      <c r="L15" s="44">
        <v>1.1599999999999999</v>
      </c>
      <c r="M15" s="44">
        <v>1.1299999999999999</v>
      </c>
      <c r="N15" s="44">
        <v>1.1200000000000001</v>
      </c>
      <c r="O15" s="45">
        <v>-0.02</v>
      </c>
      <c r="P15" s="46">
        <v>-0.03</v>
      </c>
      <c r="Q15" s="56"/>
      <c r="R15" s="48"/>
      <c r="S15" s="67"/>
      <c r="T15" s="50" t="str">
        <f t="shared" si="1"/>
        <v/>
      </c>
      <c r="U15" s="51" t="str">
        <f t="shared" si="2"/>
        <v/>
      </c>
      <c r="V15" s="52" t="str">
        <f t="shared" si="3"/>
        <v/>
      </c>
      <c r="W15" s="53" t="str">
        <f t="shared" si="4"/>
        <v/>
      </c>
    </row>
    <row r="16" spans="1:24" ht="24" customHeight="1" x14ac:dyDescent="0.25">
      <c r="A16" s="36"/>
      <c r="B16" s="63">
        <v>13910</v>
      </c>
      <c r="C16" s="37" t="s">
        <v>62</v>
      </c>
      <c r="D16" s="58">
        <v>90936888</v>
      </c>
      <c r="E16" s="39" t="s">
        <v>63</v>
      </c>
      <c r="F16" s="39" t="s">
        <v>64</v>
      </c>
      <c r="G16" s="71">
        <v>0.89800000000000002</v>
      </c>
      <c r="H16" s="80">
        <v>0.85599999999999998</v>
      </c>
      <c r="I16" s="42">
        <f t="shared" si="5"/>
        <v>-1.5748031496062992E-2</v>
      </c>
      <c r="J16" s="42">
        <f t="shared" si="5"/>
        <v>-2.3622047244094488E-2</v>
      </c>
      <c r="K16" s="66">
        <f t="shared" si="0"/>
        <v>1.14046</v>
      </c>
      <c r="L16" s="44">
        <v>1.17</v>
      </c>
      <c r="M16" s="44">
        <v>1.1399999999999999</v>
      </c>
      <c r="N16" s="44">
        <v>1.1299999999999999</v>
      </c>
      <c r="O16" s="45">
        <v>-0.02</v>
      </c>
      <c r="P16" s="46">
        <v>-0.03</v>
      </c>
      <c r="Q16" s="56">
        <v>0.84</v>
      </c>
      <c r="R16" s="48">
        <v>0.75</v>
      </c>
      <c r="S16" s="67">
        <v>0.80636574074074074</v>
      </c>
      <c r="T16" s="50">
        <f t="shared" si="1"/>
        <v>5.6365740740740744E-2</v>
      </c>
      <c r="U16" s="51">
        <f t="shared" si="2"/>
        <v>4870</v>
      </c>
      <c r="V16" s="52">
        <f t="shared" si="3"/>
        <v>4090.7999999999997</v>
      </c>
      <c r="W16" s="53">
        <f t="shared" si="4"/>
        <v>6</v>
      </c>
    </row>
    <row r="17" spans="1:24" ht="24" customHeight="1" x14ac:dyDescent="0.25">
      <c r="A17" s="36"/>
      <c r="B17" s="36">
        <v>10699</v>
      </c>
      <c r="C17" s="37" t="s">
        <v>65</v>
      </c>
      <c r="D17" s="73">
        <v>91747027</v>
      </c>
      <c r="E17" s="74" t="s">
        <v>66</v>
      </c>
      <c r="F17" s="39" t="s">
        <v>67</v>
      </c>
      <c r="G17" s="41">
        <v>0.88400000000000001</v>
      </c>
      <c r="H17" s="41">
        <v>0.85550000000000004</v>
      </c>
      <c r="I17" s="42">
        <f t="shared" si="5"/>
        <v>-1.5748031496062992E-2</v>
      </c>
      <c r="J17" s="42">
        <f t="shared" si="5"/>
        <v>-2.3622047244094488E-2</v>
      </c>
      <c r="K17" s="66">
        <f t="shared" si="0"/>
        <v>1.1226800000000001</v>
      </c>
      <c r="L17" s="44">
        <v>1.17</v>
      </c>
      <c r="M17" s="44">
        <v>1.1399999999999999</v>
      </c>
      <c r="N17" s="44">
        <v>1.1299999999999999</v>
      </c>
      <c r="O17" s="45">
        <v>-0.02</v>
      </c>
      <c r="P17" s="46">
        <v>-0.03</v>
      </c>
      <c r="Q17" s="56"/>
      <c r="R17" s="48"/>
      <c r="S17" s="67"/>
      <c r="T17" s="50" t="str">
        <f t="shared" si="1"/>
        <v/>
      </c>
      <c r="U17" s="51" t="str">
        <f t="shared" si="2"/>
        <v/>
      </c>
      <c r="V17" s="52" t="str">
        <f t="shared" si="3"/>
        <v/>
      </c>
      <c r="W17" s="53" t="str">
        <f t="shared" si="4"/>
        <v/>
      </c>
    </row>
    <row r="18" spans="1:24" ht="24" customHeight="1" x14ac:dyDescent="0.25">
      <c r="A18" s="36"/>
      <c r="B18" s="36">
        <v>8981</v>
      </c>
      <c r="C18" s="37" t="s">
        <v>68</v>
      </c>
      <c r="D18" s="38">
        <v>98252811</v>
      </c>
      <c r="E18" s="39" t="s">
        <v>69</v>
      </c>
      <c r="F18" s="39" t="s">
        <v>70</v>
      </c>
      <c r="G18" s="40">
        <v>0.90459999999999996</v>
      </c>
      <c r="H18" s="41">
        <v>0.87090000000000001</v>
      </c>
      <c r="I18" s="42">
        <f t="shared" si="5"/>
        <v>-1.5748031496062992E-2</v>
      </c>
      <c r="J18" s="42">
        <f t="shared" si="5"/>
        <v>-2.3622047244094488E-2</v>
      </c>
      <c r="K18" s="66">
        <f t="shared" si="0"/>
        <v>1.1488419999999999</v>
      </c>
      <c r="L18" s="44">
        <v>1.19</v>
      </c>
      <c r="M18" s="44">
        <v>1.1599999999999999</v>
      </c>
      <c r="N18" s="44">
        <v>1.1499999999999999</v>
      </c>
      <c r="O18" s="45">
        <v>-0.02</v>
      </c>
      <c r="P18" s="46">
        <v>-0.03</v>
      </c>
      <c r="Q18" s="56"/>
      <c r="R18" s="48"/>
      <c r="S18" s="67"/>
      <c r="T18" s="50" t="str">
        <f t="shared" si="1"/>
        <v/>
      </c>
      <c r="U18" s="51" t="str">
        <f t="shared" si="2"/>
        <v/>
      </c>
      <c r="V18" s="52" t="str">
        <f t="shared" si="3"/>
        <v/>
      </c>
      <c r="W18" s="53">
        <v>7</v>
      </c>
    </row>
    <row r="19" spans="1:24" ht="24" customHeight="1" x14ac:dyDescent="0.25">
      <c r="A19" s="36"/>
      <c r="B19" s="36">
        <v>9801</v>
      </c>
      <c r="C19" s="37" t="s">
        <v>71</v>
      </c>
      <c r="D19" s="38">
        <v>91357059</v>
      </c>
      <c r="E19" s="75" t="s">
        <v>72</v>
      </c>
      <c r="F19" s="39" t="s">
        <v>73</v>
      </c>
      <c r="G19" s="70">
        <v>0.94599999999999995</v>
      </c>
      <c r="H19" s="41">
        <v>0.90400000000000003</v>
      </c>
      <c r="I19" s="42">
        <f t="shared" si="5"/>
        <v>-1.5748031496062992E-2</v>
      </c>
      <c r="J19" s="42">
        <f t="shared" si="5"/>
        <v>-2.3622047244094488E-2</v>
      </c>
      <c r="K19" s="66">
        <f t="shared" si="0"/>
        <v>1.2014199999999999</v>
      </c>
      <c r="L19" s="44">
        <v>1.23</v>
      </c>
      <c r="M19" s="44">
        <v>1.2</v>
      </c>
      <c r="N19" s="44">
        <v>1.19</v>
      </c>
      <c r="O19" s="45">
        <v>-0.02</v>
      </c>
      <c r="P19" s="46">
        <v>-0.03</v>
      </c>
      <c r="Q19" s="56">
        <v>0.94599999999999995</v>
      </c>
      <c r="R19" s="48">
        <v>0.75</v>
      </c>
      <c r="S19" s="67">
        <v>0.79682870370370373</v>
      </c>
      <c r="T19" s="50">
        <f>IF(S19="","",S19-R19)</f>
        <v>4.6828703703703733E-2</v>
      </c>
      <c r="U19" s="51">
        <f>IF(S19="","",SUM((HOUR(T19)*3600))+(MINUTE(T19)*60)+(SECOND(T19)))</f>
        <v>4046</v>
      </c>
      <c r="V19" s="52">
        <f>IF(Q19="","",U19*Q19)</f>
        <v>3827.5159999999996</v>
      </c>
      <c r="W19" s="53">
        <f t="shared" si="4"/>
        <v>3</v>
      </c>
    </row>
    <row r="20" spans="1:24" ht="24" customHeight="1" x14ac:dyDescent="0.25">
      <c r="A20" s="36"/>
      <c r="B20" s="36"/>
      <c r="C20" s="37" t="s">
        <v>74</v>
      </c>
      <c r="D20" s="38" t="s">
        <v>75</v>
      </c>
      <c r="E20" s="75" t="s">
        <v>76</v>
      </c>
      <c r="F20" s="39"/>
      <c r="G20" s="70">
        <v>0.95499999999999996</v>
      </c>
      <c r="H20" s="41">
        <v>0.92200000000000004</v>
      </c>
      <c r="I20" s="42">
        <f t="shared" si="5"/>
        <v>-1.5748031496062992E-2</v>
      </c>
      <c r="J20" s="42">
        <f t="shared" si="5"/>
        <v>-2.3622047244094488E-2</v>
      </c>
      <c r="K20" s="66">
        <f t="shared" si="0"/>
        <v>1.21285</v>
      </c>
      <c r="L20" s="44">
        <v>1.23</v>
      </c>
      <c r="M20" s="44">
        <v>1.2</v>
      </c>
      <c r="N20" s="44">
        <v>1.19</v>
      </c>
      <c r="O20" s="45">
        <v>-0.02</v>
      </c>
      <c r="P20" s="46">
        <v>-0.03</v>
      </c>
      <c r="Q20" s="56"/>
      <c r="R20" s="48"/>
      <c r="S20" s="67"/>
      <c r="T20" s="50" t="str">
        <f>IF(S20="","",S20-R20)</f>
        <v/>
      </c>
      <c r="U20" s="51" t="str">
        <f>IF(S20="","",SUM((HOUR(T20)*3600))+(MINUTE(T20)*60)+(SECOND(T20)))</f>
        <v/>
      </c>
      <c r="V20" s="52" t="str">
        <f>IF(Q20="","",U20*Q20)</f>
        <v/>
      </c>
      <c r="W20" s="53" t="str">
        <f t="shared" si="4"/>
        <v/>
      </c>
    </row>
    <row r="21" spans="1:24" ht="24" customHeight="1" x14ac:dyDescent="0.25">
      <c r="A21" s="36"/>
      <c r="B21" s="36">
        <v>5274</v>
      </c>
      <c r="C21" s="37" t="s">
        <v>77</v>
      </c>
      <c r="D21" s="38" t="s">
        <v>78</v>
      </c>
      <c r="E21" s="75" t="s">
        <v>79</v>
      </c>
      <c r="F21" s="39"/>
      <c r="G21" s="42">
        <v>0.97</v>
      </c>
      <c r="H21" s="42">
        <v>0.94</v>
      </c>
      <c r="I21" s="42">
        <f t="shared" si="5"/>
        <v>-1.5748031496062992E-2</v>
      </c>
      <c r="J21" s="42">
        <f t="shared" si="5"/>
        <v>-2.3622047244094488E-2</v>
      </c>
      <c r="K21" s="66">
        <f t="shared" si="0"/>
        <v>1.2319</v>
      </c>
      <c r="L21" s="44">
        <v>1.23</v>
      </c>
      <c r="M21" s="44">
        <v>1.2</v>
      </c>
      <c r="N21" s="44">
        <v>1.19</v>
      </c>
      <c r="O21" s="45">
        <v>-0.02</v>
      </c>
      <c r="P21" s="46">
        <v>-0.03</v>
      </c>
      <c r="Q21" s="56">
        <v>0.92889999999999995</v>
      </c>
      <c r="R21" s="48">
        <v>0.75</v>
      </c>
      <c r="S21" s="67">
        <v>0.80075231481481479</v>
      </c>
      <c r="T21" s="50">
        <f>IF(S21="","",S21-R21)</f>
        <v>5.0752314814814792E-2</v>
      </c>
      <c r="U21" s="51">
        <f>IF(S21="","",SUM((HOUR(T21)*3600))+(MINUTE(T21)*60)+(SECOND(T21)))</f>
        <v>4385</v>
      </c>
      <c r="V21" s="52">
        <f>IF(Q21="","",U21*Q21)</f>
        <v>4073.2264999999998</v>
      </c>
      <c r="W21" s="53">
        <f t="shared" si="4"/>
        <v>5</v>
      </c>
    </row>
    <row r="22" spans="1:24" ht="24" customHeight="1" x14ac:dyDescent="0.25">
      <c r="A22" s="76"/>
      <c r="B22" s="76">
        <v>10421</v>
      </c>
      <c r="C22" s="77" t="s">
        <v>77</v>
      </c>
      <c r="D22" s="78" t="s">
        <v>78</v>
      </c>
      <c r="E22" s="79" t="s">
        <v>80</v>
      </c>
      <c r="F22" s="79" t="s">
        <v>81</v>
      </c>
      <c r="G22" s="80">
        <f>+L22/1.27</f>
        <v>1</v>
      </c>
      <c r="H22" s="80">
        <f>+M22/1.27</f>
        <v>0.97637795275590544</v>
      </c>
      <c r="I22" s="81">
        <f t="shared" si="5"/>
        <v>-1.5748031496062992E-2</v>
      </c>
      <c r="J22" s="81">
        <f t="shared" si="5"/>
        <v>-2.3622047244094488E-2</v>
      </c>
      <c r="K22" s="82">
        <f t="shared" si="0"/>
        <v>1.27</v>
      </c>
      <c r="L22" s="83">
        <v>1.27</v>
      </c>
      <c r="M22" s="44">
        <v>1.24</v>
      </c>
      <c r="N22" s="44">
        <v>1.23</v>
      </c>
      <c r="O22" s="45">
        <v>-0.02</v>
      </c>
      <c r="P22" s="46">
        <v>-0.03</v>
      </c>
      <c r="Q22" s="56"/>
      <c r="R22" s="48"/>
      <c r="S22" s="67"/>
      <c r="T22" s="50" t="str">
        <f t="shared" si="1"/>
        <v/>
      </c>
      <c r="U22" s="51" t="str">
        <f t="shared" si="2"/>
        <v/>
      </c>
      <c r="V22" s="52" t="str">
        <f t="shared" si="3"/>
        <v/>
      </c>
      <c r="W22" s="53" t="str">
        <f t="shared" si="4"/>
        <v/>
      </c>
    </row>
    <row r="23" spans="1:24" ht="24" customHeight="1" x14ac:dyDescent="0.25">
      <c r="A23" s="36"/>
      <c r="B23" s="63">
        <v>13705</v>
      </c>
      <c r="C23" s="64" t="s">
        <v>82</v>
      </c>
      <c r="D23" s="38">
        <v>90910135</v>
      </c>
      <c r="E23" s="64" t="s">
        <v>83</v>
      </c>
      <c r="F23" s="84" t="s">
        <v>84</v>
      </c>
      <c r="G23" s="85">
        <v>1.008</v>
      </c>
      <c r="H23" s="41">
        <v>0.95599999999999996</v>
      </c>
      <c r="I23" s="42">
        <f t="shared" si="5"/>
        <v>-1.5748031496062992E-2</v>
      </c>
      <c r="J23" s="42">
        <f t="shared" si="5"/>
        <v>-2.3622047244094488E-2</v>
      </c>
      <c r="K23" s="66">
        <f t="shared" si="0"/>
        <v>1.28016</v>
      </c>
      <c r="L23" s="86">
        <v>1.34</v>
      </c>
      <c r="M23" s="86">
        <v>1.31</v>
      </c>
      <c r="N23" s="86">
        <v>1.3</v>
      </c>
      <c r="O23" s="45">
        <v>-0.02</v>
      </c>
      <c r="P23" s="46">
        <v>-0.03</v>
      </c>
      <c r="Q23" s="56"/>
      <c r="R23" s="48"/>
      <c r="S23" s="67"/>
      <c r="T23" s="50" t="str">
        <f t="shared" si="1"/>
        <v/>
      </c>
      <c r="U23" s="51" t="str">
        <f t="shared" si="2"/>
        <v/>
      </c>
      <c r="V23" s="52" t="str">
        <f t="shared" si="3"/>
        <v/>
      </c>
      <c r="W23" s="53" t="str">
        <f t="shared" si="4"/>
        <v/>
      </c>
    </row>
    <row r="24" spans="1:24" ht="24" customHeight="1" x14ac:dyDescent="0.25">
      <c r="A24" s="87"/>
      <c r="B24" s="36">
        <v>15028</v>
      </c>
      <c r="C24" s="37" t="s">
        <v>85</v>
      </c>
      <c r="D24" s="38" t="s">
        <v>86</v>
      </c>
      <c r="E24" s="39" t="s">
        <v>83</v>
      </c>
      <c r="F24" s="39" t="s">
        <v>87</v>
      </c>
      <c r="G24" s="85">
        <v>1.0169999999999999</v>
      </c>
      <c r="H24" s="41">
        <v>0.97299999999999998</v>
      </c>
      <c r="I24" s="42">
        <f t="shared" si="5"/>
        <v>-1.5748031496062992E-2</v>
      </c>
      <c r="J24" s="42">
        <f t="shared" si="5"/>
        <v>-2.3622047244094488E-2</v>
      </c>
      <c r="K24" s="66">
        <f t="shared" si="0"/>
        <v>1.2915899999999998</v>
      </c>
      <c r="L24" s="44">
        <v>1.36</v>
      </c>
      <c r="M24" s="44">
        <v>1.33</v>
      </c>
      <c r="N24" s="44">
        <v>1.32</v>
      </c>
      <c r="O24" s="45">
        <v>-0.02</v>
      </c>
      <c r="P24" s="46">
        <v>-0.03</v>
      </c>
      <c r="Q24" s="56">
        <v>0.96199999999999997</v>
      </c>
      <c r="R24" s="48">
        <v>0.75</v>
      </c>
      <c r="S24" s="67">
        <v>0.79620370370370364</v>
      </c>
      <c r="T24" s="50">
        <f t="shared" si="1"/>
        <v>4.6203703703703636E-2</v>
      </c>
      <c r="U24" s="51">
        <f t="shared" si="2"/>
        <v>3992</v>
      </c>
      <c r="V24" s="52">
        <f t="shared" si="3"/>
        <v>3840.3040000000001</v>
      </c>
      <c r="W24" s="53">
        <f t="shared" si="4"/>
        <v>4</v>
      </c>
    </row>
    <row r="25" spans="1:24" ht="11.25" customHeight="1" x14ac:dyDescent="0.25">
      <c r="A25" s="88"/>
      <c r="B25" s="88"/>
      <c r="C25" s="89"/>
      <c r="D25" s="90"/>
      <c r="E25" s="91"/>
      <c r="F25" s="91"/>
      <c r="G25" s="88"/>
      <c r="H25" s="92"/>
      <c r="I25" s="93"/>
      <c r="J25" s="93"/>
      <c r="K25" s="94"/>
      <c r="L25" s="95"/>
      <c r="M25" s="95"/>
      <c r="N25" s="95"/>
      <c r="O25" s="96"/>
      <c r="P25" s="97"/>
      <c r="Q25" s="98"/>
      <c r="R25" s="99"/>
      <c r="S25" s="100"/>
      <c r="T25" s="101"/>
      <c r="U25" s="102"/>
      <c r="V25" s="103"/>
      <c r="W25" s="53" t="str">
        <f t="shared" si="4"/>
        <v/>
      </c>
    </row>
    <row r="26" spans="1:24" ht="24" customHeight="1" x14ac:dyDescent="0.25">
      <c r="A26" s="36"/>
      <c r="B26" s="104"/>
      <c r="C26" s="105" t="s">
        <v>88</v>
      </c>
      <c r="D26" s="54">
        <v>90561418</v>
      </c>
      <c r="E26" s="105" t="s">
        <v>89</v>
      </c>
      <c r="F26" s="105" t="s">
        <v>90</v>
      </c>
      <c r="G26" s="60">
        <f>+L26/1.27</f>
        <v>1.0551181102362206</v>
      </c>
      <c r="H26" s="60">
        <f>+M26/1.27</f>
        <v>1.0314960629921259</v>
      </c>
      <c r="I26" s="42">
        <f t="shared" si="5"/>
        <v>-1.5748031496062992E-2</v>
      </c>
      <c r="J26" s="42">
        <f t="shared" si="5"/>
        <v>-2.3622047244094488E-2</v>
      </c>
      <c r="K26" s="66">
        <f t="shared" ref="K26:K36" si="7">+G26*1.27</f>
        <v>1.34</v>
      </c>
      <c r="L26" s="86">
        <v>1.34</v>
      </c>
      <c r="M26" s="86">
        <v>1.31</v>
      </c>
      <c r="N26" s="86">
        <v>1.3</v>
      </c>
      <c r="O26" s="45">
        <v>-0.02</v>
      </c>
      <c r="P26" s="46">
        <v>-0.03</v>
      </c>
      <c r="Q26" s="56"/>
      <c r="R26" s="48"/>
      <c r="S26" s="67"/>
      <c r="T26" s="50" t="str">
        <f t="shared" si="1"/>
        <v/>
      </c>
      <c r="U26" s="51" t="str">
        <f t="shared" si="2"/>
        <v/>
      </c>
      <c r="V26" s="52" t="str">
        <f t="shared" si="3"/>
        <v/>
      </c>
      <c r="W26" s="53" t="str">
        <f t="shared" si="4"/>
        <v/>
      </c>
    </row>
    <row r="27" spans="1:24" ht="24" customHeight="1" x14ac:dyDescent="0.25">
      <c r="A27" s="36"/>
      <c r="B27" s="36">
        <v>11046</v>
      </c>
      <c r="C27" s="37" t="s">
        <v>91</v>
      </c>
      <c r="D27" s="58">
        <v>95756310</v>
      </c>
      <c r="E27" s="39" t="s">
        <v>92</v>
      </c>
      <c r="F27" s="39" t="s">
        <v>93</v>
      </c>
      <c r="G27" s="106">
        <v>1.0620000000000001</v>
      </c>
      <c r="H27" s="60">
        <f>+M27/1.27</f>
        <v>1.0472440944881891</v>
      </c>
      <c r="I27" s="42">
        <f t="shared" si="5"/>
        <v>-1.5748031496062992E-2</v>
      </c>
      <c r="J27" s="42">
        <f t="shared" si="5"/>
        <v>-2.3622047244094488E-2</v>
      </c>
      <c r="K27" s="66">
        <f t="shared" si="7"/>
        <v>1.34874</v>
      </c>
      <c r="L27" s="44">
        <v>1.36</v>
      </c>
      <c r="M27" s="44">
        <v>1.33</v>
      </c>
      <c r="N27" s="44">
        <v>1.32</v>
      </c>
      <c r="O27" s="45">
        <v>-0.02</v>
      </c>
      <c r="P27" s="46">
        <v>-0.03</v>
      </c>
      <c r="Q27" s="56"/>
      <c r="R27" s="48"/>
      <c r="S27" s="67"/>
      <c r="T27" s="50" t="str">
        <f t="shared" si="1"/>
        <v/>
      </c>
      <c r="U27" s="51" t="str">
        <f t="shared" si="2"/>
        <v/>
      </c>
      <c r="V27" s="52" t="str">
        <f t="shared" si="3"/>
        <v/>
      </c>
      <c r="W27" s="53" t="str">
        <f t="shared" si="4"/>
        <v/>
      </c>
    </row>
    <row r="28" spans="1:24" ht="24" customHeight="1" x14ac:dyDescent="0.25">
      <c r="A28" s="36"/>
      <c r="B28" s="36"/>
      <c r="C28" s="37" t="s">
        <v>94</v>
      </c>
      <c r="D28" s="73" t="s">
        <v>95</v>
      </c>
      <c r="E28" s="39" t="s">
        <v>96</v>
      </c>
      <c r="F28" s="39" t="s">
        <v>97</v>
      </c>
      <c r="G28" s="106"/>
      <c r="H28" s="106"/>
      <c r="I28" s="106"/>
      <c r="J28" s="106"/>
      <c r="K28" s="66">
        <f t="shared" si="7"/>
        <v>0</v>
      </c>
      <c r="L28" s="44"/>
      <c r="M28" s="107"/>
      <c r="N28" s="107"/>
      <c r="O28" s="45">
        <v>-0.02</v>
      </c>
      <c r="P28" s="46">
        <v>-0.03</v>
      </c>
      <c r="Q28" s="56"/>
      <c r="R28" s="48"/>
      <c r="S28" s="67"/>
      <c r="T28" s="50" t="str">
        <f t="shared" si="1"/>
        <v/>
      </c>
      <c r="U28" s="51" t="str">
        <f t="shared" si="2"/>
        <v/>
      </c>
      <c r="V28" s="52" t="str">
        <f t="shared" si="3"/>
        <v/>
      </c>
      <c r="W28" s="53" t="str">
        <f t="shared" si="4"/>
        <v/>
      </c>
    </row>
    <row r="29" spans="1:24" ht="24" customHeight="1" x14ac:dyDescent="0.25">
      <c r="A29" s="36"/>
      <c r="B29" s="36">
        <v>2</v>
      </c>
      <c r="C29" s="37" t="s">
        <v>98</v>
      </c>
      <c r="D29" s="108"/>
      <c r="E29" s="109" t="s">
        <v>99</v>
      </c>
      <c r="F29" s="109" t="s">
        <v>100</v>
      </c>
      <c r="G29" s="59">
        <f>+L29/1.27</f>
        <v>0.77952755905511806</v>
      </c>
      <c r="H29" s="59">
        <f>+M29/1.27</f>
        <v>0.77165354330708658</v>
      </c>
      <c r="I29" s="61">
        <f>+O29/1.27</f>
        <v>0</v>
      </c>
      <c r="J29" s="42">
        <f>+P29/1.27</f>
        <v>-2.3622047244094488E-2</v>
      </c>
      <c r="K29" s="66">
        <f t="shared" si="7"/>
        <v>0.99</v>
      </c>
      <c r="L29" s="110">
        <v>0.99</v>
      </c>
      <c r="M29" s="111">
        <v>0.98</v>
      </c>
      <c r="N29" s="111">
        <v>0.98</v>
      </c>
      <c r="O29" s="112"/>
      <c r="P29" s="46">
        <v>-0.03</v>
      </c>
      <c r="Q29" s="56"/>
      <c r="R29" s="48"/>
      <c r="S29" s="67"/>
      <c r="T29" s="50" t="str">
        <f t="shared" si="1"/>
        <v/>
      </c>
      <c r="U29" s="113" t="str">
        <f t="shared" si="2"/>
        <v/>
      </c>
      <c r="V29" s="52" t="str">
        <f t="shared" si="3"/>
        <v/>
      </c>
      <c r="W29" s="53" t="str">
        <f t="shared" si="4"/>
        <v/>
      </c>
      <c r="X29" s="114"/>
    </row>
    <row r="30" spans="1:24" ht="24" customHeight="1" x14ac:dyDescent="0.25">
      <c r="A30" s="36"/>
      <c r="B30" s="36">
        <v>40</v>
      </c>
      <c r="C30" s="37" t="s">
        <v>101</v>
      </c>
      <c r="D30" s="54" t="s">
        <v>102</v>
      </c>
      <c r="E30" s="39" t="s">
        <v>32</v>
      </c>
      <c r="F30" s="39" t="s">
        <v>33</v>
      </c>
      <c r="G30" s="59">
        <v>0.86</v>
      </c>
      <c r="H30" s="60">
        <v>0.82499999999999996</v>
      </c>
      <c r="I30" s="42">
        <f t="shared" ref="I30:J36" si="8">+O30/1.27</f>
        <v>-1.5748031496062992E-2</v>
      </c>
      <c r="J30" s="42">
        <f t="shared" si="8"/>
        <v>-2.3622047244094488E-2</v>
      </c>
      <c r="K30" s="66">
        <f t="shared" si="7"/>
        <v>1.0922000000000001</v>
      </c>
      <c r="L30" s="44">
        <v>1.1200000000000001</v>
      </c>
      <c r="M30" s="44">
        <v>1.0900000000000001</v>
      </c>
      <c r="N30" s="44">
        <v>1.0900000000000001</v>
      </c>
      <c r="O30" s="45">
        <v>-0.02</v>
      </c>
      <c r="P30" s="46">
        <v>-0.03</v>
      </c>
      <c r="Q30" s="56"/>
      <c r="R30" s="57"/>
      <c r="S30" s="49"/>
      <c r="T30" s="50" t="str">
        <f t="shared" si="1"/>
        <v/>
      </c>
      <c r="U30" s="51" t="str">
        <f t="shared" si="2"/>
        <v/>
      </c>
      <c r="V30" s="52" t="str">
        <f t="shared" si="3"/>
        <v/>
      </c>
      <c r="W30" s="53" t="str">
        <f t="shared" si="4"/>
        <v/>
      </c>
    </row>
    <row r="31" spans="1:24" ht="24" customHeight="1" x14ac:dyDescent="0.25">
      <c r="A31" s="36"/>
      <c r="B31" s="36">
        <v>14593</v>
      </c>
      <c r="C31" s="37" t="s">
        <v>103</v>
      </c>
      <c r="D31" s="38">
        <v>91868824</v>
      </c>
      <c r="E31" s="39" t="s">
        <v>104</v>
      </c>
      <c r="F31" s="39" t="s">
        <v>105</v>
      </c>
      <c r="G31" s="115">
        <v>0.89300000000000002</v>
      </c>
      <c r="H31" s="106">
        <v>0.89300000000000002</v>
      </c>
      <c r="I31" s="42">
        <f t="shared" si="8"/>
        <v>-1.5748031496062992E-2</v>
      </c>
      <c r="J31" s="42">
        <f t="shared" si="8"/>
        <v>-2.3622047244094488E-2</v>
      </c>
      <c r="K31" s="66">
        <f t="shared" si="7"/>
        <v>1.13411</v>
      </c>
      <c r="L31" s="44"/>
      <c r="M31" s="44"/>
      <c r="N31" s="44" t="e">
        <f>+#REF!*1.27</f>
        <v>#REF!</v>
      </c>
      <c r="O31" s="45">
        <v>-0.02</v>
      </c>
      <c r="P31" s="46">
        <v>-0.03</v>
      </c>
      <c r="Q31" s="56"/>
      <c r="R31" s="57"/>
      <c r="S31" s="49"/>
      <c r="T31" s="50" t="str">
        <f t="shared" si="1"/>
        <v/>
      </c>
      <c r="U31" s="51" t="str">
        <f t="shared" si="2"/>
        <v/>
      </c>
      <c r="V31" s="52" t="str">
        <f t="shared" si="3"/>
        <v/>
      </c>
      <c r="W31" s="53" t="str">
        <f t="shared" si="4"/>
        <v/>
      </c>
    </row>
    <row r="32" spans="1:24" ht="24" customHeight="1" x14ac:dyDescent="0.25">
      <c r="A32" s="36"/>
      <c r="B32" s="36">
        <v>11586</v>
      </c>
      <c r="C32" s="37" t="s">
        <v>106</v>
      </c>
      <c r="D32" s="54">
        <v>33387544</v>
      </c>
      <c r="E32" s="39" t="s">
        <v>107</v>
      </c>
      <c r="F32" s="39" t="s">
        <v>108</v>
      </c>
      <c r="G32" s="59">
        <f t="shared" ref="G32:H35" si="9">+L32/1.27</f>
        <v>0.89763779527559051</v>
      </c>
      <c r="H32" s="60">
        <f t="shared" si="9"/>
        <v>0.87401574803149618</v>
      </c>
      <c r="I32" s="42">
        <f t="shared" si="8"/>
        <v>-1.5748031496062992E-2</v>
      </c>
      <c r="J32" s="42">
        <f t="shared" si="8"/>
        <v>-2.3622047244094488E-2</v>
      </c>
      <c r="K32" s="66">
        <f t="shared" si="7"/>
        <v>1.1399999999999999</v>
      </c>
      <c r="L32" s="44">
        <v>1.1399999999999999</v>
      </c>
      <c r="M32" s="44">
        <v>1.1100000000000001</v>
      </c>
      <c r="N32" s="44">
        <v>1.1000000000000001</v>
      </c>
      <c r="O32" s="45">
        <v>-0.02</v>
      </c>
      <c r="P32" s="46">
        <v>-0.03</v>
      </c>
      <c r="Q32" s="56"/>
      <c r="R32" s="57"/>
      <c r="S32" s="57"/>
      <c r="T32" s="50" t="str">
        <f t="shared" si="1"/>
        <v/>
      </c>
      <c r="U32" s="51" t="str">
        <f t="shared" si="2"/>
        <v/>
      </c>
      <c r="V32" s="52" t="str">
        <f t="shared" si="3"/>
        <v/>
      </c>
      <c r="W32" s="53" t="str">
        <f t="shared" si="4"/>
        <v/>
      </c>
    </row>
    <row r="33" spans="1:23" ht="24" customHeight="1" x14ac:dyDescent="0.25">
      <c r="A33" s="36"/>
      <c r="B33" s="36">
        <v>131</v>
      </c>
      <c r="C33" s="37" t="s">
        <v>109</v>
      </c>
      <c r="D33" s="58">
        <v>93212610</v>
      </c>
      <c r="E33" s="39" t="s">
        <v>39</v>
      </c>
      <c r="F33" s="39" t="s">
        <v>110</v>
      </c>
      <c r="G33" s="59">
        <f t="shared" si="9"/>
        <v>0.89763779527559051</v>
      </c>
      <c r="H33" s="60">
        <f t="shared" si="9"/>
        <v>0.87401574803149618</v>
      </c>
      <c r="I33" s="61">
        <f t="shared" si="8"/>
        <v>0</v>
      </c>
      <c r="J33" s="42">
        <f t="shared" si="8"/>
        <v>-2.3622047244094488E-2</v>
      </c>
      <c r="K33" s="66">
        <f t="shared" si="7"/>
        <v>1.1399999999999999</v>
      </c>
      <c r="L33" s="44">
        <v>1.1399999999999999</v>
      </c>
      <c r="M33" s="44">
        <v>1.1100000000000001</v>
      </c>
      <c r="N33" s="44">
        <v>1.1100000000000001</v>
      </c>
      <c r="O33" s="62"/>
      <c r="P33" s="46">
        <v>-0.03</v>
      </c>
      <c r="Q33" s="56"/>
      <c r="R33" s="57"/>
      <c r="S33" s="49"/>
      <c r="T33" s="50" t="str">
        <f t="shared" si="1"/>
        <v/>
      </c>
      <c r="U33" s="51" t="str">
        <f t="shared" si="2"/>
        <v/>
      </c>
      <c r="V33" s="52" t="str">
        <f t="shared" si="3"/>
        <v/>
      </c>
      <c r="W33" s="53" t="str">
        <f t="shared" si="4"/>
        <v/>
      </c>
    </row>
    <row r="34" spans="1:23" ht="24" customHeight="1" x14ac:dyDescent="0.25">
      <c r="A34" s="36"/>
      <c r="B34" s="36">
        <v>9470</v>
      </c>
      <c r="C34" s="37" t="s">
        <v>111</v>
      </c>
      <c r="D34" s="54" t="s">
        <v>112</v>
      </c>
      <c r="E34" s="39" t="s">
        <v>113</v>
      </c>
      <c r="F34" s="39" t="s">
        <v>33</v>
      </c>
      <c r="G34" s="59">
        <f t="shared" si="9"/>
        <v>0.90551181102362199</v>
      </c>
      <c r="H34" s="60">
        <f t="shared" si="9"/>
        <v>0.88188976377952766</v>
      </c>
      <c r="I34" s="42">
        <f t="shared" si="8"/>
        <v>-1.5748031496062992E-2</v>
      </c>
      <c r="J34" s="42">
        <f t="shared" si="8"/>
        <v>-2.3622047244094488E-2</v>
      </c>
      <c r="K34" s="66">
        <f t="shared" si="7"/>
        <v>1.1499999999999999</v>
      </c>
      <c r="L34" s="44">
        <v>1.1499999999999999</v>
      </c>
      <c r="M34" s="44">
        <v>1.1200000000000001</v>
      </c>
      <c r="N34" s="44">
        <v>1.1100000000000001</v>
      </c>
      <c r="O34" s="45">
        <v>-0.02</v>
      </c>
      <c r="P34" s="46">
        <v>-0.03</v>
      </c>
      <c r="Q34" s="56"/>
      <c r="R34" s="49"/>
      <c r="S34" s="49"/>
      <c r="T34" s="50" t="str">
        <f t="shared" si="1"/>
        <v/>
      </c>
      <c r="U34" s="51" t="str">
        <f t="shared" si="2"/>
        <v/>
      </c>
      <c r="V34" s="52" t="str">
        <f t="shared" si="3"/>
        <v/>
      </c>
      <c r="W34" s="53" t="str">
        <f t="shared" si="4"/>
        <v/>
      </c>
    </row>
    <row r="35" spans="1:23" ht="24" customHeight="1" x14ac:dyDescent="0.25">
      <c r="A35" s="36"/>
      <c r="B35" s="36">
        <v>10233</v>
      </c>
      <c r="C35" s="37" t="s">
        <v>114</v>
      </c>
      <c r="D35" s="69">
        <v>92445208</v>
      </c>
      <c r="E35" s="74" t="s">
        <v>115</v>
      </c>
      <c r="F35" s="39" t="s">
        <v>116</v>
      </c>
      <c r="G35" s="60">
        <f t="shared" si="9"/>
        <v>0.92913385826771644</v>
      </c>
      <c r="H35" s="60">
        <f t="shared" si="9"/>
        <v>0.90551181102362199</v>
      </c>
      <c r="I35" s="42">
        <f t="shared" si="8"/>
        <v>-1.5748031496062992E-2</v>
      </c>
      <c r="J35" s="42">
        <f t="shared" si="8"/>
        <v>-2.3622047244094488E-2</v>
      </c>
      <c r="K35" s="66">
        <f t="shared" si="7"/>
        <v>1.18</v>
      </c>
      <c r="L35" s="44">
        <v>1.18</v>
      </c>
      <c r="M35" s="44">
        <v>1.1499999999999999</v>
      </c>
      <c r="N35" s="44">
        <v>1.1399999999999999</v>
      </c>
      <c r="O35" s="45">
        <v>-0.02</v>
      </c>
      <c r="P35" s="46">
        <v>-0.03</v>
      </c>
      <c r="Q35" s="56"/>
      <c r="R35" s="48"/>
      <c r="S35" s="67"/>
      <c r="T35" s="50" t="str">
        <f t="shared" si="1"/>
        <v/>
      </c>
      <c r="U35" s="51" t="str">
        <f t="shared" si="2"/>
        <v/>
      </c>
      <c r="V35" s="52" t="str">
        <f t="shared" si="3"/>
        <v/>
      </c>
      <c r="W35" s="53" t="str">
        <f t="shared" si="4"/>
        <v/>
      </c>
    </row>
    <row r="36" spans="1:23" ht="24" customHeight="1" x14ac:dyDescent="0.25">
      <c r="A36" s="36"/>
      <c r="B36" s="36">
        <v>10004</v>
      </c>
      <c r="C36" s="37" t="s">
        <v>117</v>
      </c>
      <c r="D36" s="38">
        <v>91376192</v>
      </c>
      <c r="E36" s="39" t="s">
        <v>83</v>
      </c>
      <c r="F36" s="39" t="s">
        <v>118</v>
      </c>
      <c r="G36" s="116">
        <v>1.0328999999999999</v>
      </c>
      <c r="H36" s="60">
        <f>+M36/1.27</f>
        <v>1.0236220472440944</v>
      </c>
      <c r="I36" s="42">
        <f t="shared" si="8"/>
        <v>-1.5748031496062992E-2</v>
      </c>
      <c r="J36" s="42">
        <f t="shared" si="8"/>
        <v>-2.3622047244094488E-2</v>
      </c>
      <c r="K36" s="66">
        <f t="shared" si="7"/>
        <v>1.3117829999999999</v>
      </c>
      <c r="L36" s="44">
        <v>1.33</v>
      </c>
      <c r="M36" s="44">
        <v>1.3</v>
      </c>
      <c r="N36" s="44">
        <v>1.29</v>
      </c>
      <c r="O36" s="45">
        <v>-0.02</v>
      </c>
      <c r="P36" s="46">
        <v>-0.03</v>
      </c>
      <c r="Q36" s="56"/>
      <c r="R36" s="48"/>
      <c r="S36" s="67"/>
      <c r="T36" s="50" t="str">
        <f t="shared" si="1"/>
        <v/>
      </c>
      <c r="U36" s="51" t="str">
        <f t="shared" si="2"/>
        <v/>
      </c>
      <c r="V36" s="52" t="str">
        <f t="shared" si="3"/>
        <v/>
      </c>
      <c r="W36" s="53" t="str">
        <f t="shared" si="4"/>
        <v/>
      </c>
    </row>
    <row r="37" spans="1:23" ht="24" customHeight="1" x14ac:dyDescent="0.25">
      <c r="A37" s="36"/>
      <c r="B37" s="36"/>
      <c r="C37" s="37"/>
      <c r="D37" s="38"/>
      <c r="E37" s="39"/>
      <c r="F37" s="39"/>
      <c r="G37" s="106"/>
      <c r="H37" s="60"/>
      <c r="I37" s="42"/>
      <c r="J37" s="42"/>
      <c r="K37" s="43"/>
      <c r="L37" s="44"/>
      <c r="M37" s="44"/>
      <c r="N37" s="44"/>
      <c r="O37" s="45"/>
      <c r="P37" s="46"/>
      <c r="Q37" s="56"/>
      <c r="R37" s="48"/>
      <c r="S37" s="67"/>
      <c r="T37" s="50" t="str">
        <f t="shared" si="1"/>
        <v/>
      </c>
      <c r="U37" s="51" t="str">
        <f t="shared" si="2"/>
        <v/>
      </c>
      <c r="V37" s="52" t="str">
        <f t="shared" si="3"/>
        <v/>
      </c>
      <c r="W37" s="53" t="str">
        <f t="shared" si="4"/>
        <v/>
      </c>
    </row>
    <row r="38" spans="1:23" ht="24" customHeight="1" x14ac:dyDescent="0.25">
      <c r="A38" s="36"/>
      <c r="B38" s="36"/>
      <c r="C38" s="37"/>
      <c r="D38" s="38"/>
      <c r="E38" s="39"/>
      <c r="F38" s="39"/>
      <c r="G38" s="106"/>
      <c r="H38" s="60"/>
      <c r="I38" s="42"/>
      <c r="J38" s="42"/>
      <c r="K38" s="43"/>
      <c r="L38" s="44"/>
      <c r="M38" s="44"/>
      <c r="N38" s="44"/>
      <c r="O38" s="45"/>
      <c r="P38" s="46"/>
      <c r="Q38" s="56"/>
      <c r="R38" s="48"/>
      <c r="S38" s="67"/>
      <c r="T38" s="50" t="str">
        <f t="shared" si="1"/>
        <v/>
      </c>
      <c r="U38" s="51" t="str">
        <f t="shared" si="2"/>
        <v/>
      </c>
      <c r="V38" s="52" t="str">
        <f t="shared" si="3"/>
        <v/>
      </c>
      <c r="W38" s="53" t="str">
        <f t="shared" si="4"/>
        <v/>
      </c>
    </row>
    <row r="39" spans="1:23" ht="24" customHeight="1" x14ac:dyDescent="0.25">
      <c r="A39" s="36"/>
      <c r="B39" s="36"/>
      <c r="C39" s="37"/>
      <c r="D39" s="38"/>
      <c r="E39" s="39"/>
      <c r="F39" s="39"/>
      <c r="G39" s="106"/>
      <c r="H39" s="60"/>
      <c r="I39" s="42"/>
      <c r="J39" s="42"/>
      <c r="K39" s="43"/>
      <c r="L39" s="44"/>
      <c r="M39" s="44"/>
      <c r="N39" s="44"/>
      <c r="O39" s="45"/>
      <c r="P39" s="46"/>
      <c r="Q39" s="56"/>
      <c r="R39" s="48"/>
      <c r="S39" s="67"/>
      <c r="T39" s="50" t="str">
        <f t="shared" si="1"/>
        <v/>
      </c>
      <c r="U39" s="51" t="str">
        <f t="shared" si="2"/>
        <v/>
      </c>
      <c r="V39" s="52" t="str">
        <f t="shared" si="3"/>
        <v/>
      </c>
      <c r="W39" s="53" t="str">
        <f t="shared" si="4"/>
        <v/>
      </c>
    </row>
    <row r="40" spans="1:23" ht="22.5" customHeight="1" x14ac:dyDescent="0.25">
      <c r="A40" s="36"/>
      <c r="B40" s="40"/>
      <c r="C40" s="39" t="s">
        <v>119</v>
      </c>
      <c r="D40" s="73"/>
      <c r="E40" s="39"/>
      <c r="F40" s="39"/>
      <c r="G40" s="106"/>
      <c r="H40" s="106"/>
      <c r="I40" s="106"/>
      <c r="J40" s="106"/>
      <c r="K40" s="43"/>
      <c r="L40" s="107"/>
      <c r="M40" s="107"/>
      <c r="N40" s="107"/>
      <c r="O40" s="45"/>
      <c r="P40" s="46"/>
      <c r="Q40" s="56"/>
      <c r="R40" s="48"/>
      <c r="S40" s="67"/>
      <c r="T40" s="50" t="str">
        <f t="shared" si="1"/>
        <v/>
      </c>
      <c r="U40" s="51" t="str">
        <f t="shared" si="2"/>
        <v/>
      </c>
      <c r="V40" s="52" t="str">
        <f t="shared" si="3"/>
        <v/>
      </c>
      <c r="W40" s="53"/>
    </row>
    <row r="41" spans="1:23" ht="22.5" customHeight="1" thickBot="1" x14ac:dyDescent="0.3">
      <c r="A41" s="36"/>
      <c r="B41" s="117"/>
      <c r="C41" s="39" t="s">
        <v>120</v>
      </c>
      <c r="D41" s="38"/>
      <c r="E41" s="64"/>
      <c r="F41" s="64"/>
      <c r="G41" s="116"/>
      <c r="H41" s="116"/>
      <c r="I41" s="116"/>
      <c r="J41" s="116"/>
      <c r="K41" s="43"/>
      <c r="L41" s="64"/>
      <c r="M41" s="64"/>
      <c r="N41" s="64"/>
      <c r="O41" s="45"/>
      <c r="P41" s="46"/>
      <c r="Q41" s="56"/>
      <c r="R41" s="48"/>
      <c r="S41" s="67"/>
      <c r="T41" s="50" t="str">
        <f t="shared" si="1"/>
        <v/>
      </c>
      <c r="U41" s="51" t="str">
        <f t="shared" si="2"/>
        <v/>
      </c>
      <c r="V41" s="52" t="str">
        <f t="shared" si="3"/>
        <v/>
      </c>
      <c r="W41" s="118"/>
    </row>
  </sheetData>
  <mergeCells count="1">
    <mergeCell ref="A2:E2"/>
  </mergeCells>
  <dataValidations count="1">
    <dataValidation type="list" errorStyle="warning" allowBlank="1" showDropDown="1" showInputMessage="1" showErrorMessage="1" errorTitle="Du har nokk tastet feil" error="Dette var feil Ivar" promptTitle="Info" prompt="Kun &quot;m.s&quot; , &quot;u.s&quot; eller &quot;k.f&quot; kan benyttes" sqref="P5:P41">
      <formula1>$L$3:$N$3</formula1>
    </dataValidation>
  </dataValidations>
  <pageMargins left="0" right="0" top="0" bottom="0" header="0.31496062992125984" footer="0.31496062992125984"/>
  <pageSetup paperSize="9" scale="56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1"/>
  <sheetViews>
    <sheetView topLeftCell="A2" zoomScale="75" zoomScaleNormal="75" workbookViewId="0">
      <selection activeCell="G3" sqref="G3"/>
    </sheetView>
  </sheetViews>
  <sheetFormatPr baseColWidth="10" defaultColWidth="11.42578125" defaultRowHeight="15" x14ac:dyDescent="0.25"/>
  <cols>
    <col min="1" max="1" width="12.140625" style="6" customWidth="1"/>
    <col min="2" max="2" width="13.7109375" style="119" customWidth="1"/>
    <col min="3" max="3" width="25.85546875" style="6" customWidth="1"/>
    <col min="4" max="4" width="11.5703125" style="120" bestFit="1" customWidth="1"/>
    <col min="5" max="5" width="21.85546875" style="6" bestFit="1" customWidth="1"/>
    <col min="6" max="6" width="14" style="6" bestFit="1" customWidth="1"/>
    <col min="7" max="7" width="9.5703125" style="119" customWidth="1"/>
    <col min="8" max="8" width="9.42578125" style="119" bestFit="1" customWidth="1"/>
    <col min="9" max="9" width="10.140625" style="119" customWidth="1"/>
    <col min="10" max="10" width="10.7109375" style="119" customWidth="1"/>
    <col min="11" max="11" width="9.7109375" style="119" customWidth="1"/>
    <col min="12" max="12" width="5.85546875" style="6" customWidth="1"/>
    <col min="13" max="13" width="8.5703125" style="6" hidden="1" customWidth="1"/>
    <col min="14" max="14" width="6.7109375" style="6" hidden="1" customWidth="1"/>
    <col min="15" max="15" width="7.7109375" style="6" hidden="1" customWidth="1"/>
    <col min="16" max="16" width="6.85546875" style="6" hidden="1" customWidth="1"/>
    <col min="17" max="17" width="17" style="6" bestFit="1" customWidth="1"/>
    <col min="18" max="18" width="10.85546875" style="6" bestFit="1" customWidth="1"/>
    <col min="19" max="19" width="18.28515625" style="6" bestFit="1" customWidth="1"/>
    <col min="20" max="20" width="14.42578125" style="6" bestFit="1" customWidth="1"/>
    <col min="21" max="21" width="12.28515625" style="6" bestFit="1" customWidth="1"/>
    <col min="22" max="22" width="12.140625" style="6" bestFit="1" customWidth="1"/>
    <col min="23" max="23" width="13.5703125" style="121" customWidth="1"/>
    <col min="24" max="24" width="7.42578125" style="6" hidden="1" customWidth="1"/>
    <col min="25" max="16384" width="11.42578125" style="6"/>
  </cols>
  <sheetData>
    <row r="1" spans="1:24" ht="22.5" customHeight="1" thickBot="1" x14ac:dyDescent="0.3">
      <c r="A1" s="1" t="s">
        <v>121</v>
      </c>
      <c r="B1" s="2"/>
      <c r="C1" s="2"/>
      <c r="D1" s="3"/>
      <c r="E1" s="2"/>
      <c r="F1" s="2"/>
      <c r="G1" s="4"/>
      <c r="H1" s="4"/>
      <c r="I1" s="4"/>
      <c r="J1" s="4"/>
      <c r="K1" s="4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4"/>
      <c r="X1" s="5"/>
    </row>
    <row r="2" spans="1:24" ht="31.5" customHeight="1" thickBot="1" x14ac:dyDescent="0.3">
      <c r="A2" s="129" t="s">
        <v>131</v>
      </c>
      <c r="B2" s="130"/>
      <c r="C2" s="130"/>
      <c r="D2" s="130"/>
      <c r="E2" s="131"/>
      <c r="F2" s="7" t="s">
        <v>0</v>
      </c>
      <c r="G2" s="8" t="s">
        <v>135</v>
      </c>
      <c r="H2" s="8"/>
      <c r="I2" s="9" t="s">
        <v>1</v>
      </c>
      <c r="J2" s="122">
        <v>42514</v>
      </c>
      <c r="K2" s="8"/>
      <c r="L2" s="10"/>
      <c r="N2" s="7"/>
      <c r="O2" s="7"/>
      <c r="P2" s="7"/>
      <c r="Q2" s="7"/>
      <c r="R2" s="11"/>
      <c r="S2" s="12" t="s">
        <v>124</v>
      </c>
      <c r="T2" s="13"/>
      <c r="U2" s="14"/>
      <c r="V2" s="14"/>
      <c r="W2" s="15"/>
      <c r="X2" s="16"/>
    </row>
    <row r="3" spans="1:24" s="27" customFormat="1" ht="57.75" customHeight="1" thickBot="1" x14ac:dyDescent="0.3">
      <c r="A3" s="17" t="s">
        <v>3</v>
      </c>
      <c r="B3" s="18" t="s">
        <v>4</v>
      </c>
      <c r="C3" s="19" t="s">
        <v>5</v>
      </c>
      <c r="D3" s="20" t="s">
        <v>6</v>
      </c>
      <c r="E3" s="19" t="s">
        <v>7</v>
      </c>
      <c r="F3" s="19" t="s">
        <v>8</v>
      </c>
      <c r="G3" s="21" t="s">
        <v>9</v>
      </c>
      <c r="H3" s="21" t="s">
        <v>10</v>
      </c>
      <c r="I3" s="21" t="s">
        <v>11</v>
      </c>
      <c r="J3" s="21" t="s">
        <v>12</v>
      </c>
      <c r="K3" s="22" t="s">
        <v>13</v>
      </c>
      <c r="L3" s="19" t="s">
        <v>14</v>
      </c>
      <c r="M3" s="19" t="s">
        <v>15</v>
      </c>
      <c r="N3" s="19" t="s">
        <v>16</v>
      </c>
      <c r="O3" s="18" t="s">
        <v>17</v>
      </c>
      <c r="P3" s="18" t="s">
        <v>18</v>
      </c>
      <c r="Q3" s="23" t="s">
        <v>19</v>
      </c>
      <c r="R3" s="19" t="s">
        <v>20</v>
      </c>
      <c r="S3" s="19" t="s">
        <v>21</v>
      </c>
      <c r="T3" s="24" t="s">
        <v>22</v>
      </c>
      <c r="U3" s="24" t="s">
        <v>23</v>
      </c>
      <c r="V3" s="24" t="s">
        <v>24</v>
      </c>
      <c r="W3" s="25" t="s">
        <v>25</v>
      </c>
      <c r="X3" s="26"/>
    </row>
    <row r="4" spans="1:24" ht="16.5" thickBot="1" x14ac:dyDescent="0.3">
      <c r="A4" s="28" t="s">
        <v>26</v>
      </c>
      <c r="B4" s="29"/>
      <c r="C4" s="29"/>
      <c r="D4" s="30"/>
      <c r="E4" s="31"/>
      <c r="F4" s="31"/>
      <c r="G4" s="32"/>
      <c r="H4" s="32"/>
      <c r="I4" s="32"/>
      <c r="J4" s="32"/>
      <c r="K4" s="32"/>
      <c r="L4" s="31"/>
      <c r="M4" s="31"/>
      <c r="N4" s="31"/>
      <c r="O4" s="31"/>
      <c r="P4" s="31"/>
      <c r="Q4" s="33" t="s">
        <v>27</v>
      </c>
      <c r="R4" s="34">
        <v>0.75</v>
      </c>
      <c r="S4" s="31"/>
      <c r="T4" s="31"/>
      <c r="U4" s="31"/>
      <c r="V4" s="31"/>
      <c r="W4" s="32"/>
      <c r="X4" s="35"/>
    </row>
    <row r="5" spans="1:24" ht="24" customHeight="1" x14ac:dyDescent="0.25">
      <c r="A5" s="36"/>
      <c r="B5" s="36">
        <v>5277</v>
      </c>
      <c r="C5" s="37" t="s">
        <v>28</v>
      </c>
      <c r="D5" s="38">
        <v>91697838</v>
      </c>
      <c r="E5" s="39" t="s">
        <v>29</v>
      </c>
      <c r="F5" s="39" t="s">
        <v>30</v>
      </c>
      <c r="G5" s="40">
        <v>0.84599999999999997</v>
      </c>
      <c r="H5" s="41">
        <v>0.81699999999999995</v>
      </c>
      <c r="I5" s="42">
        <f>+O5/1.27</f>
        <v>-1.5748031496062992E-2</v>
      </c>
      <c r="J5" s="42">
        <f>+P5/1.27</f>
        <v>-2.3622047244094488E-2</v>
      </c>
      <c r="K5" s="43">
        <f t="shared" ref="K5:K24" si="0">+G5*1.27</f>
        <v>1.0744199999999999</v>
      </c>
      <c r="L5" s="44">
        <v>1.0900000000000001</v>
      </c>
      <c r="M5" s="44">
        <v>1.06</v>
      </c>
      <c r="N5" s="44">
        <v>1.05</v>
      </c>
      <c r="O5" s="45">
        <v>-0.02</v>
      </c>
      <c r="P5" s="46">
        <v>-0.03</v>
      </c>
      <c r="Q5" s="47"/>
      <c r="R5" s="48"/>
      <c r="S5" s="49"/>
      <c r="T5" s="50" t="str">
        <f t="shared" ref="T5:T41" si="1">IF(S5="","",S5-R5)</f>
        <v/>
      </c>
      <c r="U5" s="51" t="str">
        <f t="shared" ref="U5:U41" si="2">IF(S5="","",SUM((HOUR(T5)*3600))+(MINUTE(T5)*60)+(SECOND(T5)))</f>
        <v/>
      </c>
      <c r="V5" s="52" t="str">
        <f t="shared" ref="V5:V41" si="3">IF(Q5="","",U5*Q5)</f>
        <v/>
      </c>
      <c r="W5" s="53">
        <v>6</v>
      </c>
    </row>
    <row r="6" spans="1:24" ht="24" customHeight="1" x14ac:dyDescent="0.25">
      <c r="A6" s="36"/>
      <c r="B6" s="36">
        <v>72</v>
      </c>
      <c r="C6" s="39" t="s">
        <v>31</v>
      </c>
      <c r="D6" s="54">
        <v>40410236</v>
      </c>
      <c r="E6" s="39" t="s">
        <v>32</v>
      </c>
      <c r="F6" s="39" t="s">
        <v>33</v>
      </c>
      <c r="G6" s="55">
        <v>0.86</v>
      </c>
      <c r="H6" s="41">
        <v>0.82499999999999996</v>
      </c>
      <c r="I6" s="42">
        <f t="shared" ref="I6:J27" si="4">+O6/1.27</f>
        <v>-1.5748031496062992E-2</v>
      </c>
      <c r="J6" s="42">
        <f t="shared" si="4"/>
        <v>-2.3622047244094488E-2</v>
      </c>
      <c r="K6" s="43">
        <f t="shared" si="0"/>
        <v>1.0922000000000001</v>
      </c>
      <c r="L6" s="44">
        <v>1.1200000000000001</v>
      </c>
      <c r="M6" s="44">
        <v>1.0900000000000001</v>
      </c>
      <c r="N6" s="44">
        <v>1.0900000000000001</v>
      </c>
      <c r="O6" s="45">
        <v>-0.02</v>
      </c>
      <c r="P6" s="46">
        <v>-0.03</v>
      </c>
      <c r="Q6" s="56"/>
      <c r="R6" s="57"/>
      <c r="S6" s="49"/>
      <c r="T6" s="50" t="str">
        <f t="shared" si="1"/>
        <v/>
      </c>
      <c r="U6" s="51" t="str">
        <f t="shared" si="2"/>
        <v/>
      </c>
      <c r="V6" s="52" t="str">
        <f t="shared" si="3"/>
        <v/>
      </c>
      <c r="W6" s="53" t="str">
        <f t="shared" ref="W6:W39" si="5">IF(V6="","",RANK(V6,V:V,1))</f>
        <v/>
      </c>
    </row>
    <row r="7" spans="1:24" ht="24" customHeight="1" x14ac:dyDescent="0.25">
      <c r="A7" s="36" t="s">
        <v>122</v>
      </c>
      <c r="B7" s="36">
        <v>14761</v>
      </c>
      <c r="C7" s="37" t="s">
        <v>34</v>
      </c>
      <c r="D7" s="58" t="s">
        <v>35</v>
      </c>
      <c r="E7" s="39" t="s">
        <v>36</v>
      </c>
      <c r="F7" s="39" t="s">
        <v>37</v>
      </c>
      <c r="G7" s="40">
        <v>0.89200000000000002</v>
      </c>
      <c r="H7" s="40">
        <v>0.89200000000000002</v>
      </c>
      <c r="I7" s="42">
        <f t="shared" si="4"/>
        <v>-1.5748031496062992E-2</v>
      </c>
      <c r="J7" s="42">
        <f t="shared" si="4"/>
        <v>-2.3622047244094488E-2</v>
      </c>
      <c r="K7" s="43">
        <f t="shared" si="0"/>
        <v>1.1328400000000001</v>
      </c>
      <c r="L7" s="44">
        <v>1.2</v>
      </c>
      <c r="M7" s="44">
        <v>1.17</v>
      </c>
      <c r="N7" s="44">
        <v>1.1599999999999999</v>
      </c>
      <c r="O7" s="45">
        <v>-0.02</v>
      </c>
      <c r="P7" s="46">
        <v>-0.03</v>
      </c>
      <c r="Q7" s="56"/>
      <c r="R7" s="57"/>
      <c r="S7" s="57"/>
      <c r="T7" s="50" t="str">
        <f t="shared" si="1"/>
        <v/>
      </c>
      <c r="U7" s="51" t="str">
        <f t="shared" si="2"/>
        <v/>
      </c>
      <c r="V7" s="52" t="str">
        <f t="shared" si="3"/>
        <v/>
      </c>
      <c r="W7" s="53" t="str">
        <f t="shared" si="5"/>
        <v/>
      </c>
    </row>
    <row r="8" spans="1:24" ht="24" customHeight="1" x14ac:dyDescent="0.25">
      <c r="A8" s="36"/>
      <c r="B8" s="36">
        <v>48</v>
      </c>
      <c r="C8" s="37" t="s">
        <v>38</v>
      </c>
      <c r="D8" s="38">
        <v>45463739</v>
      </c>
      <c r="E8" s="39" t="s">
        <v>39</v>
      </c>
      <c r="F8" s="39" t="s">
        <v>40</v>
      </c>
      <c r="G8" s="59">
        <f t="shared" ref="G8:H12" si="6">+L8/1.27</f>
        <v>0.89763779527559051</v>
      </c>
      <c r="H8" s="60">
        <f t="shared" si="6"/>
        <v>0.87401574803149618</v>
      </c>
      <c r="I8" s="61">
        <v>0</v>
      </c>
      <c r="J8" s="42">
        <f t="shared" si="4"/>
        <v>-2.3622047244094488E-2</v>
      </c>
      <c r="K8" s="43">
        <f t="shared" si="0"/>
        <v>1.1399999999999999</v>
      </c>
      <c r="L8" s="44">
        <v>1.1399999999999999</v>
      </c>
      <c r="M8" s="44">
        <v>1.1100000000000001</v>
      </c>
      <c r="N8" s="44">
        <v>1.1100000000000001</v>
      </c>
      <c r="O8" s="62"/>
      <c r="P8" s="46">
        <v>-0.03</v>
      </c>
      <c r="Q8" s="56"/>
      <c r="R8" s="57"/>
      <c r="S8" s="57"/>
      <c r="T8" s="50" t="str">
        <f>IF(S8="","",S8-R8)</f>
        <v/>
      </c>
      <c r="U8" s="51" t="str">
        <f>IF(S8="","",SUM((HOUR(T8)*3600))+(MINUTE(T8)*60)+(SECOND(T8)))</f>
        <v/>
      </c>
      <c r="V8" s="52" t="str">
        <f>IF(Q8="","",U8*Q8)</f>
        <v/>
      </c>
      <c r="W8" s="53" t="str">
        <f t="shared" si="5"/>
        <v/>
      </c>
    </row>
    <row r="9" spans="1:24" ht="24" customHeight="1" x14ac:dyDescent="0.25">
      <c r="A9" s="36"/>
      <c r="B9" s="36">
        <v>145</v>
      </c>
      <c r="C9" s="37" t="s">
        <v>41</v>
      </c>
      <c r="D9" s="54">
        <v>93212610</v>
      </c>
      <c r="E9" s="39" t="s">
        <v>39</v>
      </c>
      <c r="F9" s="39" t="s">
        <v>42</v>
      </c>
      <c r="G9" s="59">
        <f t="shared" si="6"/>
        <v>0.89763779527559051</v>
      </c>
      <c r="H9" s="60">
        <f t="shared" si="6"/>
        <v>0.87401574803149618</v>
      </c>
      <c r="I9" s="61">
        <v>0</v>
      </c>
      <c r="J9" s="42">
        <f t="shared" si="4"/>
        <v>-2.3622047244094488E-2</v>
      </c>
      <c r="K9" s="43">
        <f t="shared" si="0"/>
        <v>1.1399999999999999</v>
      </c>
      <c r="L9" s="44">
        <v>1.1399999999999999</v>
      </c>
      <c r="M9" s="44">
        <v>1.1100000000000001</v>
      </c>
      <c r="N9" s="44">
        <v>1.1100000000000001</v>
      </c>
      <c r="O9" s="62"/>
      <c r="P9" s="46">
        <v>-0.03</v>
      </c>
      <c r="Q9" s="56"/>
      <c r="R9" s="57"/>
      <c r="S9" s="49"/>
      <c r="T9" s="50" t="str">
        <f t="shared" si="1"/>
        <v/>
      </c>
      <c r="U9" s="51" t="str">
        <f t="shared" si="2"/>
        <v/>
      </c>
      <c r="V9" s="52" t="str">
        <f t="shared" si="3"/>
        <v/>
      </c>
      <c r="W9" s="53" t="str">
        <f t="shared" si="5"/>
        <v/>
      </c>
    </row>
    <row r="10" spans="1:24" ht="24" customHeight="1" x14ac:dyDescent="0.25">
      <c r="A10" s="36"/>
      <c r="B10" s="36">
        <v>5559</v>
      </c>
      <c r="C10" s="37" t="s">
        <v>43</v>
      </c>
      <c r="D10" s="54">
        <v>91387361</v>
      </c>
      <c r="E10" s="39" t="s">
        <v>44</v>
      </c>
      <c r="F10" s="39" t="s">
        <v>45</v>
      </c>
      <c r="G10" s="55">
        <v>0.90300000000000002</v>
      </c>
      <c r="H10" s="41">
        <v>0.86699999999999999</v>
      </c>
      <c r="I10" s="42">
        <f t="shared" si="4"/>
        <v>-1.5748031496062992E-2</v>
      </c>
      <c r="J10" s="42">
        <f t="shared" si="4"/>
        <v>-2.3622047244094488E-2</v>
      </c>
      <c r="K10" s="43">
        <f t="shared" si="0"/>
        <v>1.1468100000000001</v>
      </c>
      <c r="L10" s="44">
        <v>1.1399999999999999</v>
      </c>
      <c r="M10" s="44">
        <v>1.1100000000000001</v>
      </c>
      <c r="N10" s="44">
        <v>1.1100000000000001</v>
      </c>
      <c r="O10" s="45">
        <v>-0.02</v>
      </c>
      <c r="P10" s="46">
        <v>-0.03</v>
      </c>
      <c r="Q10" s="56"/>
      <c r="R10" s="57"/>
      <c r="S10" s="49"/>
      <c r="T10" s="50" t="str">
        <f t="shared" si="1"/>
        <v/>
      </c>
      <c r="U10" s="51" t="str">
        <f t="shared" si="2"/>
        <v/>
      </c>
      <c r="V10" s="52" t="str">
        <f t="shared" si="3"/>
        <v/>
      </c>
      <c r="W10" s="53" t="str">
        <f t="shared" si="5"/>
        <v/>
      </c>
    </row>
    <row r="11" spans="1:24" ht="24" customHeight="1" x14ac:dyDescent="0.25">
      <c r="A11" s="36"/>
      <c r="B11" s="63">
        <v>7782</v>
      </c>
      <c r="C11" s="64" t="s">
        <v>46</v>
      </c>
      <c r="D11" s="65" t="s">
        <v>47</v>
      </c>
      <c r="E11" s="64" t="s">
        <v>48</v>
      </c>
      <c r="F11" s="64" t="s">
        <v>49</v>
      </c>
      <c r="G11" s="80">
        <v>0.88070000000000004</v>
      </c>
      <c r="H11" s="41">
        <v>0.85470000000000002</v>
      </c>
      <c r="I11" s="42">
        <f t="shared" si="4"/>
        <v>-1.5748031496062992E-2</v>
      </c>
      <c r="J11" s="42">
        <f t="shared" si="4"/>
        <v>-2.3622047244094488E-2</v>
      </c>
      <c r="K11" s="66">
        <f t="shared" si="0"/>
        <v>1.1184890000000001</v>
      </c>
      <c r="L11" s="44">
        <v>1.1499999999999999</v>
      </c>
      <c r="M11" s="44">
        <v>1.1200000000000001</v>
      </c>
      <c r="N11" s="44">
        <v>1.1100000000000001</v>
      </c>
      <c r="O11" s="45">
        <v>-0.02</v>
      </c>
      <c r="P11" s="46">
        <v>-0.03</v>
      </c>
      <c r="Q11" s="56">
        <v>8.5470000000000004E-2</v>
      </c>
      <c r="R11" s="48">
        <v>0.75059027777777787</v>
      </c>
      <c r="S11" s="67">
        <v>0.80182870370370374</v>
      </c>
      <c r="T11" s="50">
        <f t="shared" si="1"/>
        <v>5.1238425925925868E-2</v>
      </c>
      <c r="U11" s="51">
        <f t="shared" si="2"/>
        <v>4427</v>
      </c>
      <c r="V11" s="52">
        <f t="shared" si="3"/>
        <v>378.37569000000002</v>
      </c>
      <c r="W11" s="53">
        <v>1</v>
      </c>
    </row>
    <row r="12" spans="1:24" ht="24" customHeight="1" x14ac:dyDescent="0.25">
      <c r="A12" s="36"/>
      <c r="B12" s="36">
        <v>6525</v>
      </c>
      <c r="C12" s="37" t="s">
        <v>50</v>
      </c>
      <c r="D12" s="68" t="s">
        <v>51</v>
      </c>
      <c r="E12" s="39" t="s">
        <v>52</v>
      </c>
      <c r="F12" s="39" t="s">
        <v>53</v>
      </c>
      <c r="G12" s="60">
        <f t="shared" si="6"/>
        <v>0.91338582677165348</v>
      </c>
      <c r="H12" s="60">
        <f t="shared" si="6"/>
        <v>0.88976377952755892</v>
      </c>
      <c r="I12" s="42">
        <f t="shared" si="4"/>
        <v>-1.5748031496062992E-2</v>
      </c>
      <c r="J12" s="42">
        <f t="shared" si="4"/>
        <v>-2.3622047244094488E-2</v>
      </c>
      <c r="K12" s="66">
        <f t="shared" si="0"/>
        <v>1.1599999999999999</v>
      </c>
      <c r="L12" s="44">
        <v>1.1599999999999999</v>
      </c>
      <c r="M12" s="44">
        <v>1.1299999999999999</v>
      </c>
      <c r="N12" s="44">
        <v>1.1200000000000001</v>
      </c>
      <c r="O12" s="45">
        <v>-0.02</v>
      </c>
      <c r="P12" s="46">
        <v>-0.03</v>
      </c>
      <c r="Q12" s="56"/>
      <c r="R12" s="48"/>
      <c r="S12" s="67"/>
      <c r="T12" s="50" t="str">
        <f t="shared" si="1"/>
        <v/>
      </c>
      <c r="U12" s="51" t="str">
        <f t="shared" si="2"/>
        <v/>
      </c>
      <c r="V12" s="52" t="str">
        <f t="shared" si="3"/>
        <v/>
      </c>
      <c r="W12" s="53" t="str">
        <f t="shared" si="5"/>
        <v/>
      </c>
    </row>
    <row r="13" spans="1:24" ht="24" customHeight="1" x14ac:dyDescent="0.25">
      <c r="A13" s="36"/>
      <c r="B13" s="36">
        <v>9549</v>
      </c>
      <c r="C13" s="37" t="s">
        <v>54</v>
      </c>
      <c r="D13" s="69">
        <v>92824382</v>
      </c>
      <c r="E13" s="39" t="s">
        <v>55</v>
      </c>
      <c r="F13" s="39"/>
      <c r="G13" s="55">
        <v>0.88700000000000001</v>
      </c>
      <c r="H13" s="41">
        <v>0.86799999999999999</v>
      </c>
      <c r="I13" s="42">
        <f t="shared" si="4"/>
        <v>-1.5748031496062992E-2</v>
      </c>
      <c r="J13" s="42">
        <f t="shared" si="4"/>
        <v>-2.3622047244094488E-2</v>
      </c>
      <c r="K13" s="66">
        <f t="shared" si="0"/>
        <v>1.12649</v>
      </c>
      <c r="L13" s="44">
        <v>1.1599999999999999</v>
      </c>
      <c r="M13" s="44">
        <v>1.1299999999999999</v>
      </c>
      <c r="N13" s="44">
        <v>1.1200000000000001</v>
      </c>
      <c r="O13" s="45">
        <v>-0.02</v>
      </c>
      <c r="P13" s="46">
        <v>-0.03</v>
      </c>
      <c r="Q13" s="56"/>
      <c r="R13" s="48"/>
      <c r="S13" s="67"/>
      <c r="T13" s="50" t="str">
        <f t="shared" si="1"/>
        <v/>
      </c>
      <c r="U13" s="51" t="str">
        <f t="shared" si="2"/>
        <v/>
      </c>
      <c r="V13" s="52" t="str">
        <f t="shared" si="3"/>
        <v/>
      </c>
      <c r="W13" s="53" t="str">
        <f t="shared" si="5"/>
        <v/>
      </c>
    </row>
    <row r="14" spans="1:24" ht="24" customHeight="1" x14ac:dyDescent="0.25">
      <c r="A14" s="36"/>
      <c r="B14" s="36">
        <v>5656</v>
      </c>
      <c r="C14" s="37" t="s">
        <v>56</v>
      </c>
      <c r="D14" s="38">
        <v>93215645</v>
      </c>
      <c r="E14" s="39" t="s">
        <v>57</v>
      </c>
      <c r="F14" s="39" t="s">
        <v>58</v>
      </c>
      <c r="G14" s="123">
        <v>0.90600000000000003</v>
      </c>
      <c r="H14" s="41">
        <v>0.87170000000000003</v>
      </c>
      <c r="I14" s="42">
        <f t="shared" si="4"/>
        <v>-1.5748031496062992E-2</v>
      </c>
      <c r="J14" s="42">
        <f t="shared" si="4"/>
        <v>-2.3622047244094488E-2</v>
      </c>
      <c r="K14" s="66">
        <f t="shared" si="0"/>
        <v>1.15062</v>
      </c>
      <c r="L14" s="44">
        <v>1.1599999999999999</v>
      </c>
      <c r="M14" s="44">
        <v>1.1299999999999999</v>
      </c>
      <c r="N14" s="44">
        <v>1.1200000000000001</v>
      </c>
      <c r="O14" s="45">
        <v>-0.02</v>
      </c>
      <c r="P14" s="46">
        <v>-0.03</v>
      </c>
      <c r="Q14" s="56">
        <v>0.90600000000000003</v>
      </c>
      <c r="R14" s="48"/>
      <c r="S14" s="67" t="s">
        <v>136</v>
      </c>
      <c r="T14" s="50" t="e">
        <f t="shared" si="1"/>
        <v>#VALUE!</v>
      </c>
      <c r="U14" s="51" t="e">
        <f t="shared" si="2"/>
        <v>#VALUE!</v>
      </c>
      <c r="V14" s="52" t="e">
        <f t="shared" si="3"/>
        <v>#VALUE!</v>
      </c>
      <c r="W14" s="53">
        <v>7</v>
      </c>
    </row>
    <row r="15" spans="1:24" ht="24" customHeight="1" x14ac:dyDescent="0.25">
      <c r="A15" s="36"/>
      <c r="B15" s="36">
        <v>6693</v>
      </c>
      <c r="C15" s="37" t="s">
        <v>59</v>
      </c>
      <c r="D15" s="38" t="s">
        <v>60</v>
      </c>
      <c r="E15" s="39" t="s">
        <v>57</v>
      </c>
      <c r="F15" s="39" t="s">
        <v>61</v>
      </c>
      <c r="G15" s="70">
        <v>0.90600000000000003</v>
      </c>
      <c r="H15" s="41">
        <v>0.87170000000000003</v>
      </c>
      <c r="I15" s="42">
        <f t="shared" si="4"/>
        <v>-1.5748031496062992E-2</v>
      </c>
      <c r="J15" s="42">
        <f t="shared" si="4"/>
        <v>-2.3622047244094488E-2</v>
      </c>
      <c r="K15" s="66">
        <f t="shared" si="0"/>
        <v>1.15062</v>
      </c>
      <c r="L15" s="44">
        <v>1.1599999999999999</v>
      </c>
      <c r="M15" s="44">
        <v>1.1299999999999999</v>
      </c>
      <c r="N15" s="44">
        <v>1.1200000000000001</v>
      </c>
      <c r="O15" s="45">
        <v>-0.02</v>
      </c>
      <c r="P15" s="46">
        <v>-0.03</v>
      </c>
      <c r="Q15" s="56"/>
      <c r="R15" s="48"/>
      <c r="S15" s="67"/>
      <c r="T15" s="50" t="str">
        <f t="shared" si="1"/>
        <v/>
      </c>
      <c r="U15" s="51" t="str">
        <f t="shared" si="2"/>
        <v/>
      </c>
      <c r="V15" s="52" t="str">
        <f t="shared" si="3"/>
        <v/>
      </c>
      <c r="W15" s="53" t="str">
        <f t="shared" si="5"/>
        <v/>
      </c>
    </row>
    <row r="16" spans="1:24" ht="24" customHeight="1" x14ac:dyDescent="0.25">
      <c r="A16" s="36"/>
      <c r="B16" s="63">
        <v>13910</v>
      </c>
      <c r="C16" s="37" t="s">
        <v>62</v>
      </c>
      <c r="D16" s="58">
        <v>90936888</v>
      </c>
      <c r="E16" s="39" t="s">
        <v>63</v>
      </c>
      <c r="F16" s="39" t="s">
        <v>64</v>
      </c>
      <c r="G16" s="71">
        <v>0.89800000000000002</v>
      </c>
      <c r="H16" s="80">
        <v>0.85599999999999998</v>
      </c>
      <c r="I16" s="42">
        <f t="shared" si="4"/>
        <v>-1.5748031496062992E-2</v>
      </c>
      <c r="J16" s="42">
        <f t="shared" si="4"/>
        <v>-2.3622047244094488E-2</v>
      </c>
      <c r="K16" s="66">
        <f t="shared" si="0"/>
        <v>1.14046</v>
      </c>
      <c r="L16" s="44">
        <v>1.17</v>
      </c>
      <c r="M16" s="44">
        <v>1.1399999999999999</v>
      </c>
      <c r="N16" s="44">
        <v>1.1299999999999999</v>
      </c>
      <c r="O16" s="45">
        <v>-0.02</v>
      </c>
      <c r="P16" s="46">
        <v>-0.03</v>
      </c>
      <c r="Q16" s="56">
        <v>0.85599999999999998</v>
      </c>
      <c r="R16" s="48">
        <v>0.75067129629629636</v>
      </c>
      <c r="S16" s="67">
        <v>0.80208333333333337</v>
      </c>
      <c r="T16" s="50">
        <f t="shared" si="1"/>
        <v>5.1412037037037006E-2</v>
      </c>
      <c r="U16" s="51">
        <f t="shared" si="2"/>
        <v>4442</v>
      </c>
      <c r="V16" s="52">
        <f t="shared" si="3"/>
        <v>3802.3519999999999</v>
      </c>
      <c r="W16" s="53">
        <v>2</v>
      </c>
    </row>
    <row r="17" spans="1:24" ht="24" customHeight="1" x14ac:dyDescent="0.25">
      <c r="A17" s="36"/>
      <c r="B17" s="36">
        <v>10699</v>
      </c>
      <c r="C17" s="37" t="s">
        <v>65</v>
      </c>
      <c r="D17" s="73">
        <v>91747027</v>
      </c>
      <c r="E17" s="74" t="s">
        <v>129</v>
      </c>
      <c r="F17" s="39" t="s">
        <v>67</v>
      </c>
      <c r="G17" s="41">
        <v>0.93700000000000006</v>
      </c>
      <c r="H17" s="41">
        <v>0.89900000000000002</v>
      </c>
      <c r="I17" s="42">
        <f t="shared" si="4"/>
        <v>-1.5748031496062992E-2</v>
      </c>
      <c r="J17" s="42">
        <f t="shared" si="4"/>
        <v>-2.3622047244094488E-2</v>
      </c>
      <c r="K17" s="66">
        <f t="shared" si="0"/>
        <v>1.1899900000000001</v>
      </c>
      <c r="L17" s="44">
        <v>1.17</v>
      </c>
      <c r="M17" s="44">
        <v>1.1399999999999999</v>
      </c>
      <c r="N17" s="44">
        <v>1.1299999999999999</v>
      </c>
      <c r="O17" s="45">
        <v>-0.02</v>
      </c>
      <c r="P17" s="46">
        <v>-0.03</v>
      </c>
      <c r="Q17" s="56">
        <v>0.89900000000000002</v>
      </c>
      <c r="R17" s="48"/>
      <c r="S17" s="127">
        <v>0.80504629629629632</v>
      </c>
      <c r="T17" s="50">
        <f t="shared" si="1"/>
        <v>0.80504629629629632</v>
      </c>
      <c r="U17" s="51">
        <f t="shared" si="2"/>
        <v>69556</v>
      </c>
      <c r="V17" s="52">
        <f t="shared" si="3"/>
        <v>62530.844000000005</v>
      </c>
      <c r="W17" s="53">
        <v>5</v>
      </c>
    </row>
    <row r="18" spans="1:24" ht="24" customHeight="1" x14ac:dyDescent="0.25">
      <c r="A18" s="36"/>
      <c r="B18" s="36">
        <v>8981</v>
      </c>
      <c r="C18" s="37" t="s">
        <v>68</v>
      </c>
      <c r="D18" s="38">
        <v>98252811</v>
      </c>
      <c r="E18" s="39" t="s">
        <v>69</v>
      </c>
      <c r="F18" s="39" t="s">
        <v>70</v>
      </c>
      <c r="G18" s="40">
        <v>0.90749999999999997</v>
      </c>
      <c r="H18" s="41">
        <v>0.87260000000000004</v>
      </c>
      <c r="I18" s="42">
        <f t="shared" si="4"/>
        <v>-1.5748031496062992E-2</v>
      </c>
      <c r="J18" s="42">
        <f t="shared" si="4"/>
        <v>-2.3622047244094488E-2</v>
      </c>
      <c r="K18" s="66">
        <f t="shared" si="0"/>
        <v>1.152525</v>
      </c>
      <c r="L18" s="44">
        <v>1.19</v>
      </c>
      <c r="M18" s="44">
        <v>1.1599999999999999</v>
      </c>
      <c r="N18" s="44">
        <v>1.1499999999999999</v>
      </c>
      <c r="O18" s="45">
        <v>-0.02</v>
      </c>
      <c r="P18" s="46">
        <v>-0.03</v>
      </c>
      <c r="Q18" s="56"/>
      <c r="R18" s="48"/>
      <c r="S18" s="67"/>
      <c r="T18" s="50" t="str">
        <f t="shared" si="1"/>
        <v/>
      </c>
      <c r="U18" s="51" t="str">
        <f t="shared" si="2"/>
        <v/>
      </c>
      <c r="V18" s="52" t="str">
        <f t="shared" si="3"/>
        <v/>
      </c>
      <c r="W18" s="53" t="str">
        <f t="shared" si="5"/>
        <v/>
      </c>
    </row>
    <row r="19" spans="1:24" ht="24" customHeight="1" x14ac:dyDescent="0.25">
      <c r="A19" s="36"/>
      <c r="B19" s="36">
        <v>9801</v>
      </c>
      <c r="C19" s="37" t="s">
        <v>71</v>
      </c>
      <c r="D19" s="38">
        <v>91357059</v>
      </c>
      <c r="E19" s="75" t="s">
        <v>72</v>
      </c>
      <c r="F19" s="39" t="s">
        <v>73</v>
      </c>
      <c r="G19" s="70">
        <v>0.94599999999999995</v>
      </c>
      <c r="H19" s="41">
        <v>0.90400000000000003</v>
      </c>
      <c r="I19" s="42">
        <f t="shared" si="4"/>
        <v>-1.5748031496062992E-2</v>
      </c>
      <c r="J19" s="42">
        <f t="shared" si="4"/>
        <v>-2.3622047244094488E-2</v>
      </c>
      <c r="K19" s="66">
        <f t="shared" si="0"/>
        <v>1.2014199999999999</v>
      </c>
      <c r="L19" s="44">
        <v>1.23</v>
      </c>
      <c r="M19" s="44">
        <v>1.2</v>
      </c>
      <c r="N19" s="44">
        <v>1.19</v>
      </c>
      <c r="O19" s="45">
        <v>-0.02</v>
      </c>
      <c r="P19" s="46">
        <v>-0.03</v>
      </c>
      <c r="Q19" s="56">
        <v>0.90400000000000003</v>
      </c>
      <c r="R19" s="48"/>
      <c r="S19" s="67">
        <v>0.80240740740740746</v>
      </c>
      <c r="T19" s="50">
        <f>IF(S19="","",S19-R19)</f>
        <v>0.80240740740740746</v>
      </c>
      <c r="U19" s="51">
        <f>IF(S19="","",SUM((HOUR(T19)*3600))+(MINUTE(T19)*60)+(SECOND(T19)))</f>
        <v>69328</v>
      </c>
      <c r="V19" s="52">
        <f>IF(Q19="","",U19*Q19)</f>
        <v>62672.512000000002</v>
      </c>
      <c r="W19" s="53">
        <v>3</v>
      </c>
    </row>
    <row r="20" spans="1:24" ht="24" customHeight="1" x14ac:dyDescent="0.25">
      <c r="A20" s="36"/>
      <c r="B20" s="36"/>
      <c r="C20" s="37" t="s">
        <v>74</v>
      </c>
      <c r="D20" s="38" t="s">
        <v>75</v>
      </c>
      <c r="E20" s="75" t="s">
        <v>76</v>
      </c>
      <c r="F20" s="39"/>
      <c r="G20" s="70">
        <v>0.95499999999999996</v>
      </c>
      <c r="H20" s="41">
        <v>0.92200000000000004</v>
      </c>
      <c r="I20" s="42">
        <f t="shared" si="4"/>
        <v>-1.5748031496062992E-2</v>
      </c>
      <c r="J20" s="42">
        <f t="shared" si="4"/>
        <v>-2.3622047244094488E-2</v>
      </c>
      <c r="K20" s="66">
        <f t="shared" si="0"/>
        <v>1.21285</v>
      </c>
      <c r="L20" s="44">
        <v>1.23</v>
      </c>
      <c r="M20" s="44">
        <v>1.2</v>
      </c>
      <c r="N20" s="44">
        <v>1.19</v>
      </c>
      <c r="O20" s="45">
        <v>-0.02</v>
      </c>
      <c r="P20" s="46">
        <v>-0.03</v>
      </c>
      <c r="Q20" s="56"/>
      <c r="R20" s="48"/>
      <c r="S20" s="67"/>
      <c r="T20" s="50" t="str">
        <f>IF(S20="","",S20-R20)</f>
        <v/>
      </c>
      <c r="U20" s="51" t="str">
        <f>IF(S20="","",SUM((HOUR(T20)*3600))+(MINUTE(T20)*60)+(SECOND(T20)))</f>
        <v/>
      </c>
      <c r="V20" s="52" t="str">
        <f>IF(Q20="","",U20*Q20)</f>
        <v/>
      </c>
      <c r="W20" s="53" t="str">
        <f t="shared" si="5"/>
        <v/>
      </c>
    </row>
    <row r="21" spans="1:24" ht="24" customHeight="1" x14ac:dyDescent="0.25">
      <c r="A21" s="36"/>
      <c r="B21" s="36">
        <v>5274</v>
      </c>
      <c r="C21" s="37" t="s">
        <v>77</v>
      </c>
      <c r="D21" s="38" t="s">
        <v>78</v>
      </c>
      <c r="E21" s="75" t="s">
        <v>79</v>
      </c>
      <c r="F21" s="39"/>
      <c r="G21" s="42">
        <v>0.96909999999999996</v>
      </c>
      <c r="H21" s="42">
        <v>0.94489999999999996</v>
      </c>
      <c r="I21" s="42">
        <f t="shared" si="4"/>
        <v>-1.5748031496062992E-2</v>
      </c>
      <c r="J21" s="42">
        <f t="shared" si="4"/>
        <v>-2.3622047244094488E-2</v>
      </c>
      <c r="K21" s="66">
        <f t="shared" si="0"/>
        <v>1.2307569999999999</v>
      </c>
      <c r="L21" s="44">
        <v>1.23</v>
      </c>
      <c r="M21" s="44">
        <v>1.2</v>
      </c>
      <c r="N21" s="44">
        <v>1.19</v>
      </c>
      <c r="O21" s="45">
        <v>-0.02</v>
      </c>
      <c r="P21" s="46">
        <v>-0.03</v>
      </c>
      <c r="Q21" s="56">
        <v>0.94499999999999995</v>
      </c>
      <c r="R21" s="48"/>
      <c r="S21" s="67" t="s">
        <v>136</v>
      </c>
      <c r="T21" s="50" t="e">
        <f t="shared" ref="T21" si="7">IF(S21="","",S21-R21)</f>
        <v>#VALUE!</v>
      </c>
      <c r="U21" s="51" t="e">
        <f t="shared" ref="U21" si="8">IF(S21="","",SUM((HOUR(T21)*3600))+(MINUTE(T21)*60)+(SECOND(T21)))</f>
        <v>#VALUE!</v>
      </c>
      <c r="V21" s="52" t="e">
        <f t="shared" ref="V21" si="9">IF(Q21="","",U21*Q21)</f>
        <v>#VALUE!</v>
      </c>
      <c r="W21" s="53">
        <v>7</v>
      </c>
    </row>
    <row r="22" spans="1:24" ht="24" customHeight="1" x14ac:dyDescent="0.25">
      <c r="A22" s="76"/>
      <c r="B22" s="76">
        <v>10421</v>
      </c>
      <c r="C22" s="77" t="s">
        <v>77</v>
      </c>
      <c r="D22" s="78" t="s">
        <v>78</v>
      </c>
      <c r="E22" s="79" t="s">
        <v>80</v>
      </c>
      <c r="F22" s="79" t="s">
        <v>81</v>
      </c>
      <c r="G22" s="80">
        <f>+L22/1.27</f>
        <v>1</v>
      </c>
      <c r="H22" s="80">
        <f>+M22/1.27</f>
        <v>0.97637795275590544</v>
      </c>
      <c r="I22" s="81">
        <f t="shared" si="4"/>
        <v>-1.5748031496062992E-2</v>
      </c>
      <c r="J22" s="81">
        <f t="shared" si="4"/>
        <v>-2.3622047244094488E-2</v>
      </c>
      <c r="K22" s="82">
        <f t="shared" si="0"/>
        <v>1.27</v>
      </c>
      <c r="L22" s="83">
        <v>1.27</v>
      </c>
      <c r="M22" s="44">
        <v>1.24</v>
      </c>
      <c r="N22" s="44">
        <v>1.23</v>
      </c>
      <c r="O22" s="45">
        <v>-0.02</v>
      </c>
      <c r="P22" s="46">
        <v>-0.03</v>
      </c>
      <c r="Q22" s="56"/>
      <c r="R22" s="48"/>
      <c r="S22" s="67"/>
      <c r="T22" s="50"/>
      <c r="U22" s="51"/>
      <c r="V22" s="52"/>
      <c r="W22" s="53"/>
    </row>
    <row r="23" spans="1:24" ht="24" customHeight="1" x14ac:dyDescent="0.25">
      <c r="A23" s="36"/>
      <c r="B23" s="63">
        <v>13705</v>
      </c>
      <c r="C23" s="64" t="s">
        <v>82</v>
      </c>
      <c r="D23" s="38">
        <v>90910135</v>
      </c>
      <c r="E23" s="64" t="s">
        <v>83</v>
      </c>
      <c r="F23" s="84" t="s">
        <v>84</v>
      </c>
      <c r="G23" s="85">
        <v>1.008</v>
      </c>
      <c r="H23" s="41">
        <v>0.95599999999999996</v>
      </c>
      <c r="I23" s="42">
        <f t="shared" si="4"/>
        <v>-1.5748031496062992E-2</v>
      </c>
      <c r="J23" s="42">
        <f t="shared" si="4"/>
        <v>-2.3622047244094488E-2</v>
      </c>
      <c r="K23" s="66">
        <f t="shared" si="0"/>
        <v>1.28016</v>
      </c>
      <c r="L23" s="86">
        <v>1.34</v>
      </c>
      <c r="M23" s="86">
        <v>1.31</v>
      </c>
      <c r="N23" s="86">
        <v>1.3</v>
      </c>
      <c r="O23" s="45">
        <v>-0.02</v>
      </c>
      <c r="P23" s="46">
        <v>-0.03</v>
      </c>
      <c r="Q23" s="56"/>
      <c r="R23" s="48"/>
      <c r="S23" s="67"/>
      <c r="T23" s="50" t="str">
        <f t="shared" si="1"/>
        <v/>
      </c>
      <c r="U23" s="51" t="str">
        <f t="shared" si="2"/>
        <v/>
      </c>
      <c r="V23" s="52" t="str">
        <f t="shared" si="3"/>
        <v/>
      </c>
      <c r="W23" s="53" t="str">
        <f t="shared" si="5"/>
        <v/>
      </c>
    </row>
    <row r="24" spans="1:24" ht="24" customHeight="1" x14ac:dyDescent="0.25">
      <c r="A24" s="87"/>
      <c r="B24" s="36">
        <v>15028</v>
      </c>
      <c r="C24" s="37" t="s">
        <v>85</v>
      </c>
      <c r="D24" s="38" t="s">
        <v>86</v>
      </c>
      <c r="E24" s="39" t="s">
        <v>83</v>
      </c>
      <c r="F24" s="39" t="s">
        <v>87</v>
      </c>
      <c r="G24" s="85">
        <v>1.022</v>
      </c>
      <c r="H24" s="41">
        <v>0.97519999999999996</v>
      </c>
      <c r="I24" s="42">
        <f t="shared" si="4"/>
        <v>-1.5748031496062992E-2</v>
      </c>
      <c r="J24" s="42">
        <f t="shared" si="4"/>
        <v>-2.3622047244094488E-2</v>
      </c>
      <c r="K24" s="66">
        <f t="shared" si="0"/>
        <v>1.2979400000000001</v>
      </c>
      <c r="L24" s="44">
        <v>1.36</v>
      </c>
      <c r="M24" s="44">
        <v>1.33</v>
      </c>
      <c r="N24" s="44">
        <v>1.32</v>
      </c>
      <c r="O24" s="45">
        <v>-0.02</v>
      </c>
      <c r="P24" s="46">
        <v>-0.03</v>
      </c>
      <c r="Q24" s="56">
        <v>0.95699999999999996</v>
      </c>
      <c r="R24" s="48"/>
      <c r="S24" s="67">
        <v>0.80311342592592594</v>
      </c>
      <c r="T24" s="50">
        <f t="shared" si="1"/>
        <v>0.80311342592592594</v>
      </c>
      <c r="U24" s="51">
        <f t="shared" si="2"/>
        <v>69389</v>
      </c>
      <c r="V24" s="52">
        <f t="shared" si="3"/>
        <v>66405.273000000001</v>
      </c>
      <c r="W24" s="53">
        <v>4</v>
      </c>
    </row>
    <row r="25" spans="1:24" ht="11.25" customHeight="1" x14ac:dyDescent="0.25">
      <c r="A25" s="88"/>
      <c r="B25" s="88"/>
      <c r="C25" s="89"/>
      <c r="D25" s="90"/>
      <c r="E25" s="91"/>
      <c r="F25" s="91"/>
      <c r="G25" s="88"/>
      <c r="H25" s="92"/>
      <c r="I25" s="93"/>
      <c r="J25" s="93"/>
      <c r="K25" s="94"/>
      <c r="L25" s="95"/>
      <c r="M25" s="95"/>
      <c r="N25" s="95"/>
      <c r="O25" s="96"/>
      <c r="P25" s="97"/>
      <c r="Q25" s="98"/>
      <c r="R25" s="99"/>
      <c r="S25" s="100"/>
      <c r="T25" s="101"/>
      <c r="U25" s="102"/>
      <c r="V25" s="103"/>
      <c r="W25" s="53" t="str">
        <f t="shared" si="5"/>
        <v/>
      </c>
    </row>
    <row r="26" spans="1:24" ht="24" customHeight="1" x14ac:dyDescent="0.25">
      <c r="A26" s="36"/>
      <c r="B26" s="104"/>
      <c r="C26" s="105" t="s">
        <v>88</v>
      </c>
      <c r="D26" s="54">
        <v>90561418</v>
      </c>
      <c r="E26" s="105" t="s">
        <v>89</v>
      </c>
      <c r="F26" s="105" t="s">
        <v>90</v>
      </c>
      <c r="G26" s="60">
        <f>+L26/1.27</f>
        <v>1.0551181102362206</v>
      </c>
      <c r="H26" s="60">
        <f>+M26/1.27</f>
        <v>1.0314960629921259</v>
      </c>
      <c r="I26" s="42">
        <f t="shared" si="4"/>
        <v>-1.5748031496062992E-2</v>
      </c>
      <c r="J26" s="42">
        <f t="shared" si="4"/>
        <v>-2.3622047244094488E-2</v>
      </c>
      <c r="K26" s="66">
        <f t="shared" ref="K26:K36" si="10">+G26*1.27</f>
        <v>1.34</v>
      </c>
      <c r="L26" s="86">
        <v>1.34</v>
      </c>
      <c r="M26" s="86">
        <v>1.31</v>
      </c>
      <c r="N26" s="86">
        <v>1.3</v>
      </c>
      <c r="O26" s="45">
        <v>-0.02</v>
      </c>
      <c r="P26" s="46">
        <v>-0.03</v>
      </c>
      <c r="Q26" s="56"/>
      <c r="R26" s="48"/>
      <c r="S26" s="67"/>
      <c r="T26" s="50" t="str">
        <f t="shared" si="1"/>
        <v/>
      </c>
      <c r="U26" s="51" t="str">
        <f t="shared" si="2"/>
        <v/>
      </c>
      <c r="V26" s="52" t="str">
        <f t="shared" si="3"/>
        <v/>
      </c>
      <c r="W26" s="53" t="str">
        <f t="shared" si="5"/>
        <v/>
      </c>
    </row>
    <row r="27" spans="1:24" ht="24" customHeight="1" x14ac:dyDescent="0.25">
      <c r="A27" s="36"/>
      <c r="B27" s="36">
        <v>11046</v>
      </c>
      <c r="C27" s="37" t="s">
        <v>91</v>
      </c>
      <c r="D27" s="58">
        <v>95756310</v>
      </c>
      <c r="E27" s="39" t="s">
        <v>92</v>
      </c>
      <c r="F27" s="39" t="s">
        <v>93</v>
      </c>
      <c r="G27" s="106">
        <v>1.0620000000000001</v>
      </c>
      <c r="H27" s="60">
        <f>+M27/1.27</f>
        <v>1.0472440944881891</v>
      </c>
      <c r="I27" s="42">
        <f t="shared" si="4"/>
        <v>-1.5748031496062992E-2</v>
      </c>
      <c r="J27" s="42">
        <f t="shared" si="4"/>
        <v>-2.3622047244094488E-2</v>
      </c>
      <c r="K27" s="66">
        <f t="shared" si="10"/>
        <v>1.34874</v>
      </c>
      <c r="L27" s="44">
        <v>1.36</v>
      </c>
      <c r="M27" s="44">
        <v>1.33</v>
      </c>
      <c r="N27" s="44">
        <v>1.32</v>
      </c>
      <c r="O27" s="45">
        <v>-0.02</v>
      </c>
      <c r="P27" s="46">
        <v>-0.03</v>
      </c>
      <c r="Q27" s="56"/>
      <c r="R27" s="48"/>
      <c r="S27" s="67"/>
      <c r="T27" s="50" t="str">
        <f t="shared" si="1"/>
        <v/>
      </c>
      <c r="U27" s="51" t="str">
        <f t="shared" si="2"/>
        <v/>
      </c>
      <c r="V27" s="52" t="str">
        <f t="shared" si="3"/>
        <v/>
      </c>
      <c r="W27" s="53" t="str">
        <f t="shared" si="5"/>
        <v/>
      </c>
    </row>
    <row r="28" spans="1:24" ht="24" customHeight="1" x14ac:dyDescent="0.25">
      <c r="A28" s="36"/>
      <c r="B28" s="36"/>
      <c r="C28" s="37" t="s">
        <v>94</v>
      </c>
      <c r="D28" s="73" t="s">
        <v>95</v>
      </c>
      <c r="E28" s="39" t="s">
        <v>96</v>
      </c>
      <c r="F28" s="39" t="s">
        <v>97</v>
      </c>
      <c r="G28" s="106"/>
      <c r="H28" s="106"/>
      <c r="I28" s="106"/>
      <c r="J28" s="106"/>
      <c r="K28" s="66">
        <f t="shared" si="10"/>
        <v>0</v>
      </c>
      <c r="L28" s="44"/>
      <c r="M28" s="107"/>
      <c r="N28" s="107"/>
      <c r="O28" s="45">
        <v>-0.02</v>
      </c>
      <c r="P28" s="46">
        <v>-0.03</v>
      </c>
      <c r="Q28" s="56"/>
      <c r="R28" s="48"/>
      <c r="S28" s="67"/>
      <c r="T28" s="50" t="str">
        <f t="shared" si="1"/>
        <v/>
      </c>
      <c r="U28" s="51" t="str">
        <f t="shared" si="2"/>
        <v/>
      </c>
      <c r="V28" s="52" t="str">
        <f t="shared" si="3"/>
        <v/>
      </c>
      <c r="W28" s="53" t="str">
        <f t="shared" si="5"/>
        <v/>
      </c>
    </row>
    <row r="29" spans="1:24" ht="24" customHeight="1" x14ac:dyDescent="0.25">
      <c r="A29" s="36"/>
      <c r="B29" s="36">
        <v>2</v>
      </c>
      <c r="C29" s="37" t="s">
        <v>98</v>
      </c>
      <c r="D29" s="108"/>
      <c r="E29" s="109" t="s">
        <v>99</v>
      </c>
      <c r="F29" s="109" t="s">
        <v>100</v>
      </c>
      <c r="G29" s="59">
        <f>+L29/1.27</f>
        <v>0.77952755905511806</v>
      </c>
      <c r="H29" s="59">
        <f>+M29/1.27</f>
        <v>0.77165354330708658</v>
      </c>
      <c r="I29" s="61">
        <f>+O29/1.27</f>
        <v>0</v>
      </c>
      <c r="J29" s="42">
        <f>+P29/1.27</f>
        <v>-2.3622047244094488E-2</v>
      </c>
      <c r="K29" s="66">
        <f t="shared" si="10"/>
        <v>0.99</v>
      </c>
      <c r="L29" s="110">
        <v>0.99</v>
      </c>
      <c r="M29" s="111">
        <v>0.98</v>
      </c>
      <c r="N29" s="111">
        <v>0.98</v>
      </c>
      <c r="O29" s="112"/>
      <c r="P29" s="46">
        <v>-0.03</v>
      </c>
      <c r="Q29" s="56"/>
      <c r="R29" s="48"/>
      <c r="S29" s="67"/>
      <c r="T29" s="50" t="str">
        <f t="shared" si="1"/>
        <v/>
      </c>
      <c r="U29" s="113" t="str">
        <f t="shared" si="2"/>
        <v/>
      </c>
      <c r="V29" s="52" t="str">
        <f t="shared" si="3"/>
        <v/>
      </c>
      <c r="W29" s="53" t="str">
        <f t="shared" si="5"/>
        <v/>
      </c>
      <c r="X29" s="114"/>
    </row>
    <row r="30" spans="1:24" ht="24" customHeight="1" x14ac:dyDescent="0.25">
      <c r="A30" s="36"/>
      <c r="B30" s="36">
        <v>40</v>
      </c>
      <c r="C30" s="37" t="s">
        <v>101</v>
      </c>
      <c r="D30" s="54" t="s">
        <v>102</v>
      </c>
      <c r="E30" s="39" t="s">
        <v>32</v>
      </c>
      <c r="F30" s="39" t="s">
        <v>33</v>
      </c>
      <c r="G30" s="59">
        <v>0.86</v>
      </c>
      <c r="H30" s="60">
        <v>0.82499999999999996</v>
      </c>
      <c r="I30" s="42">
        <f t="shared" ref="I30:J36" si="11">+O30/1.27</f>
        <v>-1.5748031496062992E-2</v>
      </c>
      <c r="J30" s="42">
        <f t="shared" si="11"/>
        <v>-2.3622047244094488E-2</v>
      </c>
      <c r="K30" s="66">
        <f t="shared" si="10"/>
        <v>1.0922000000000001</v>
      </c>
      <c r="L30" s="44">
        <v>1.1200000000000001</v>
      </c>
      <c r="M30" s="44">
        <v>1.0900000000000001</v>
      </c>
      <c r="N30" s="44">
        <v>1.0900000000000001</v>
      </c>
      <c r="O30" s="45">
        <v>-0.02</v>
      </c>
      <c r="P30" s="46">
        <v>-0.03</v>
      </c>
      <c r="Q30" s="56"/>
      <c r="R30" s="57"/>
      <c r="S30" s="49"/>
      <c r="T30" s="50" t="str">
        <f t="shared" si="1"/>
        <v/>
      </c>
      <c r="U30" s="51" t="str">
        <f t="shared" si="2"/>
        <v/>
      </c>
      <c r="V30" s="52" t="str">
        <f t="shared" si="3"/>
        <v/>
      </c>
      <c r="W30" s="53" t="str">
        <f t="shared" si="5"/>
        <v/>
      </c>
    </row>
    <row r="31" spans="1:24" ht="24" customHeight="1" x14ac:dyDescent="0.25">
      <c r="A31" s="36"/>
      <c r="B31" s="36">
        <v>14593</v>
      </c>
      <c r="C31" s="37" t="s">
        <v>103</v>
      </c>
      <c r="D31" s="38">
        <v>91868824</v>
      </c>
      <c r="E31" s="39" t="s">
        <v>104</v>
      </c>
      <c r="F31" s="39" t="s">
        <v>105</v>
      </c>
      <c r="G31" s="115">
        <v>0.89300000000000002</v>
      </c>
      <c r="H31" s="106">
        <v>0.89300000000000002</v>
      </c>
      <c r="I31" s="42">
        <f t="shared" si="11"/>
        <v>-1.5748031496062992E-2</v>
      </c>
      <c r="J31" s="42">
        <f t="shared" si="11"/>
        <v>-2.3622047244094488E-2</v>
      </c>
      <c r="K31" s="66">
        <f t="shared" si="10"/>
        <v>1.13411</v>
      </c>
      <c r="L31" s="44"/>
      <c r="M31" s="44"/>
      <c r="N31" s="44" t="e">
        <f>+#REF!*1.27</f>
        <v>#REF!</v>
      </c>
      <c r="O31" s="45">
        <v>-0.02</v>
      </c>
      <c r="P31" s="46">
        <v>-0.03</v>
      </c>
      <c r="Q31" s="56"/>
      <c r="R31" s="57"/>
      <c r="S31" s="49"/>
      <c r="T31" s="50" t="str">
        <f t="shared" si="1"/>
        <v/>
      </c>
      <c r="U31" s="51" t="str">
        <f t="shared" si="2"/>
        <v/>
      </c>
      <c r="V31" s="52" t="str">
        <f t="shared" si="3"/>
        <v/>
      </c>
      <c r="W31" s="53" t="str">
        <f t="shared" si="5"/>
        <v/>
      </c>
    </row>
    <row r="32" spans="1:24" ht="24" customHeight="1" x14ac:dyDescent="0.25">
      <c r="A32" s="36"/>
      <c r="B32" s="36">
        <v>11586</v>
      </c>
      <c r="C32" s="37" t="s">
        <v>106</v>
      </c>
      <c r="D32" s="54">
        <v>33387544</v>
      </c>
      <c r="E32" s="39" t="s">
        <v>107</v>
      </c>
      <c r="F32" s="39" t="s">
        <v>108</v>
      </c>
      <c r="G32" s="59">
        <f t="shared" ref="G32:H35" si="12">+L32/1.27</f>
        <v>0.89763779527559051</v>
      </c>
      <c r="H32" s="60">
        <f t="shared" si="12"/>
        <v>0.87401574803149618</v>
      </c>
      <c r="I32" s="42">
        <f t="shared" si="11"/>
        <v>-1.5748031496062992E-2</v>
      </c>
      <c r="J32" s="42">
        <f t="shared" si="11"/>
        <v>-2.3622047244094488E-2</v>
      </c>
      <c r="K32" s="66">
        <f t="shared" si="10"/>
        <v>1.1399999999999999</v>
      </c>
      <c r="L32" s="44">
        <v>1.1399999999999999</v>
      </c>
      <c r="M32" s="44">
        <v>1.1100000000000001</v>
      </c>
      <c r="N32" s="44">
        <v>1.1000000000000001</v>
      </c>
      <c r="O32" s="45">
        <v>-0.02</v>
      </c>
      <c r="P32" s="46">
        <v>-0.03</v>
      </c>
      <c r="Q32" s="56"/>
      <c r="R32" s="57"/>
      <c r="S32" s="57"/>
      <c r="T32" s="50" t="str">
        <f t="shared" si="1"/>
        <v/>
      </c>
      <c r="U32" s="51" t="str">
        <f t="shared" si="2"/>
        <v/>
      </c>
      <c r="V32" s="52" t="str">
        <f t="shared" si="3"/>
        <v/>
      </c>
      <c r="W32" s="53" t="str">
        <f t="shared" si="5"/>
        <v/>
      </c>
    </row>
    <row r="33" spans="1:23" ht="24" customHeight="1" x14ac:dyDescent="0.25">
      <c r="A33" s="36"/>
      <c r="B33" s="36">
        <v>131</v>
      </c>
      <c r="C33" s="37" t="s">
        <v>109</v>
      </c>
      <c r="D33" s="58">
        <v>93212610</v>
      </c>
      <c r="E33" s="39" t="s">
        <v>39</v>
      </c>
      <c r="F33" s="39" t="s">
        <v>110</v>
      </c>
      <c r="G33" s="59">
        <f t="shared" si="12"/>
        <v>0.89763779527559051</v>
      </c>
      <c r="H33" s="60">
        <f t="shared" si="12"/>
        <v>0.87401574803149618</v>
      </c>
      <c r="I33" s="61">
        <f t="shared" si="11"/>
        <v>0</v>
      </c>
      <c r="J33" s="42">
        <f t="shared" si="11"/>
        <v>-2.3622047244094488E-2</v>
      </c>
      <c r="K33" s="66">
        <f t="shared" si="10"/>
        <v>1.1399999999999999</v>
      </c>
      <c r="L33" s="44">
        <v>1.1399999999999999</v>
      </c>
      <c r="M33" s="44">
        <v>1.1100000000000001</v>
      </c>
      <c r="N33" s="44">
        <v>1.1100000000000001</v>
      </c>
      <c r="O33" s="62"/>
      <c r="P33" s="46">
        <v>-0.03</v>
      </c>
      <c r="Q33" s="56"/>
      <c r="R33" s="57"/>
      <c r="S33" s="49"/>
      <c r="T33" s="50" t="str">
        <f t="shared" si="1"/>
        <v/>
      </c>
      <c r="U33" s="51" t="str">
        <f t="shared" si="2"/>
        <v/>
      </c>
      <c r="V33" s="52" t="str">
        <f t="shared" si="3"/>
        <v/>
      </c>
      <c r="W33" s="53" t="str">
        <f t="shared" si="5"/>
        <v/>
      </c>
    </row>
    <row r="34" spans="1:23" ht="24" customHeight="1" x14ac:dyDescent="0.25">
      <c r="A34" s="36"/>
      <c r="B34" s="36">
        <v>9470</v>
      </c>
      <c r="C34" s="37" t="s">
        <v>111</v>
      </c>
      <c r="D34" s="54" t="s">
        <v>112</v>
      </c>
      <c r="E34" s="39" t="s">
        <v>113</v>
      </c>
      <c r="F34" s="39" t="s">
        <v>33</v>
      </c>
      <c r="G34" s="59">
        <f t="shared" si="12"/>
        <v>0.90551181102362199</v>
      </c>
      <c r="H34" s="60">
        <f t="shared" si="12"/>
        <v>0.88188976377952766</v>
      </c>
      <c r="I34" s="42">
        <f t="shared" si="11"/>
        <v>-1.5748031496062992E-2</v>
      </c>
      <c r="J34" s="42">
        <f t="shared" si="11"/>
        <v>-2.3622047244094488E-2</v>
      </c>
      <c r="K34" s="66">
        <f t="shared" si="10"/>
        <v>1.1499999999999999</v>
      </c>
      <c r="L34" s="44">
        <v>1.1499999999999999</v>
      </c>
      <c r="M34" s="44">
        <v>1.1200000000000001</v>
      </c>
      <c r="N34" s="44">
        <v>1.1100000000000001</v>
      </c>
      <c r="O34" s="45">
        <v>-0.02</v>
      </c>
      <c r="P34" s="46">
        <v>-0.03</v>
      </c>
      <c r="Q34" s="56"/>
      <c r="R34" s="49"/>
      <c r="S34" s="49"/>
      <c r="T34" s="50" t="str">
        <f t="shared" si="1"/>
        <v/>
      </c>
      <c r="U34" s="51" t="str">
        <f t="shared" si="2"/>
        <v/>
      </c>
      <c r="V34" s="52" t="str">
        <f t="shared" si="3"/>
        <v/>
      </c>
      <c r="W34" s="53" t="str">
        <f t="shared" si="5"/>
        <v/>
      </c>
    </row>
    <row r="35" spans="1:23" ht="24" customHeight="1" x14ac:dyDescent="0.25">
      <c r="A35" s="36"/>
      <c r="B35" s="36">
        <v>10233</v>
      </c>
      <c r="C35" s="37" t="s">
        <v>114</v>
      </c>
      <c r="D35" s="69">
        <v>92445208</v>
      </c>
      <c r="E35" s="74" t="s">
        <v>115</v>
      </c>
      <c r="F35" s="39" t="s">
        <v>116</v>
      </c>
      <c r="G35" s="60">
        <f t="shared" si="12"/>
        <v>0.92913385826771644</v>
      </c>
      <c r="H35" s="60">
        <f t="shared" si="12"/>
        <v>0.90551181102362199</v>
      </c>
      <c r="I35" s="42">
        <f t="shared" si="11"/>
        <v>-1.5748031496062992E-2</v>
      </c>
      <c r="J35" s="42">
        <f t="shared" si="11"/>
        <v>-2.3622047244094488E-2</v>
      </c>
      <c r="K35" s="66">
        <f t="shared" si="10"/>
        <v>1.18</v>
      </c>
      <c r="L35" s="44">
        <v>1.18</v>
      </c>
      <c r="M35" s="44">
        <v>1.1499999999999999</v>
      </c>
      <c r="N35" s="44">
        <v>1.1399999999999999</v>
      </c>
      <c r="O35" s="45">
        <v>-0.02</v>
      </c>
      <c r="P35" s="46">
        <v>-0.03</v>
      </c>
      <c r="Q35" s="56"/>
      <c r="R35" s="48"/>
      <c r="S35" s="67"/>
      <c r="T35" s="50" t="str">
        <f t="shared" si="1"/>
        <v/>
      </c>
      <c r="U35" s="51" t="str">
        <f t="shared" si="2"/>
        <v/>
      </c>
      <c r="V35" s="52" t="str">
        <f t="shared" si="3"/>
        <v/>
      </c>
      <c r="W35" s="53" t="str">
        <f t="shared" si="5"/>
        <v/>
      </c>
    </row>
    <row r="36" spans="1:23" ht="24" customHeight="1" x14ac:dyDescent="0.25">
      <c r="A36" s="36"/>
      <c r="B36" s="36">
        <v>10004</v>
      </c>
      <c r="C36" s="37" t="s">
        <v>117</v>
      </c>
      <c r="D36" s="38">
        <v>91376192</v>
      </c>
      <c r="E36" s="39" t="s">
        <v>83</v>
      </c>
      <c r="F36" s="39" t="s">
        <v>118</v>
      </c>
      <c r="G36" s="116">
        <v>1.0328999999999999</v>
      </c>
      <c r="H36" s="60">
        <f>+M36/1.27</f>
        <v>1.0236220472440944</v>
      </c>
      <c r="I36" s="42">
        <f t="shared" si="11"/>
        <v>-1.5748031496062992E-2</v>
      </c>
      <c r="J36" s="42">
        <f t="shared" si="11"/>
        <v>-2.3622047244094488E-2</v>
      </c>
      <c r="K36" s="66">
        <f t="shared" si="10"/>
        <v>1.3117829999999999</v>
      </c>
      <c r="L36" s="44">
        <v>1.33</v>
      </c>
      <c r="M36" s="44">
        <v>1.3</v>
      </c>
      <c r="N36" s="44">
        <v>1.29</v>
      </c>
      <c r="O36" s="45">
        <v>-0.02</v>
      </c>
      <c r="P36" s="46">
        <v>-0.03</v>
      </c>
      <c r="Q36" s="56"/>
      <c r="R36" s="48"/>
      <c r="S36" s="67"/>
      <c r="T36" s="50" t="str">
        <f t="shared" si="1"/>
        <v/>
      </c>
      <c r="U36" s="51" t="str">
        <f t="shared" si="2"/>
        <v/>
      </c>
      <c r="V36" s="52" t="str">
        <f t="shared" si="3"/>
        <v/>
      </c>
      <c r="W36" s="53" t="str">
        <f t="shared" si="5"/>
        <v/>
      </c>
    </row>
    <row r="37" spans="1:23" ht="24" customHeight="1" x14ac:dyDescent="0.25">
      <c r="A37" s="36"/>
      <c r="B37" s="36"/>
      <c r="C37" s="37"/>
      <c r="D37" s="38"/>
      <c r="E37" s="39"/>
      <c r="F37" s="39"/>
      <c r="G37" s="106"/>
      <c r="H37" s="60"/>
      <c r="I37" s="42"/>
      <c r="J37" s="42"/>
      <c r="K37" s="43"/>
      <c r="L37" s="44"/>
      <c r="M37" s="44"/>
      <c r="N37" s="44"/>
      <c r="O37" s="45"/>
      <c r="P37" s="46"/>
      <c r="Q37" s="56"/>
      <c r="R37" s="48"/>
      <c r="S37" s="67"/>
      <c r="T37" s="50" t="str">
        <f t="shared" si="1"/>
        <v/>
      </c>
      <c r="U37" s="51" t="str">
        <f t="shared" si="2"/>
        <v/>
      </c>
      <c r="V37" s="52" t="str">
        <f t="shared" si="3"/>
        <v/>
      </c>
      <c r="W37" s="53" t="str">
        <f t="shared" si="5"/>
        <v/>
      </c>
    </row>
    <row r="38" spans="1:23" ht="24" customHeight="1" x14ac:dyDescent="0.25">
      <c r="A38" s="36"/>
      <c r="B38" s="36"/>
      <c r="C38" s="37"/>
      <c r="D38" s="38"/>
      <c r="E38" s="39"/>
      <c r="F38" s="39"/>
      <c r="G38" s="106"/>
      <c r="H38" s="60"/>
      <c r="I38" s="42"/>
      <c r="J38" s="42"/>
      <c r="K38" s="43"/>
      <c r="L38" s="44"/>
      <c r="M38" s="44"/>
      <c r="N38" s="44"/>
      <c r="O38" s="45"/>
      <c r="P38" s="46"/>
      <c r="Q38" s="56"/>
      <c r="R38" s="48"/>
      <c r="S38" s="67"/>
      <c r="T38" s="50" t="str">
        <f t="shared" si="1"/>
        <v/>
      </c>
      <c r="U38" s="51" t="str">
        <f t="shared" si="2"/>
        <v/>
      </c>
      <c r="V38" s="52" t="str">
        <f t="shared" si="3"/>
        <v/>
      </c>
      <c r="W38" s="53" t="str">
        <f t="shared" si="5"/>
        <v/>
      </c>
    </row>
    <row r="39" spans="1:23" ht="24" customHeight="1" x14ac:dyDescent="0.25">
      <c r="A39" s="36"/>
      <c r="B39" s="36"/>
      <c r="C39" s="37"/>
      <c r="D39" s="38"/>
      <c r="E39" s="39"/>
      <c r="F39" s="39"/>
      <c r="G39" s="106"/>
      <c r="H39" s="60"/>
      <c r="I39" s="42"/>
      <c r="J39" s="42"/>
      <c r="K39" s="43"/>
      <c r="L39" s="44"/>
      <c r="M39" s="44"/>
      <c r="N39" s="44"/>
      <c r="O39" s="45"/>
      <c r="P39" s="46"/>
      <c r="Q39" s="56"/>
      <c r="R39" s="48"/>
      <c r="S39" s="67"/>
      <c r="T39" s="50" t="str">
        <f t="shared" si="1"/>
        <v/>
      </c>
      <c r="U39" s="51" t="str">
        <f t="shared" si="2"/>
        <v/>
      </c>
      <c r="V39" s="52" t="str">
        <f t="shared" si="3"/>
        <v/>
      </c>
      <c r="W39" s="53" t="str">
        <f t="shared" si="5"/>
        <v/>
      </c>
    </row>
    <row r="40" spans="1:23" ht="22.5" customHeight="1" x14ac:dyDescent="0.25">
      <c r="A40" s="36"/>
      <c r="B40" s="40"/>
      <c r="C40" s="39" t="s">
        <v>119</v>
      </c>
      <c r="D40" s="73"/>
      <c r="E40" s="39"/>
      <c r="F40" s="39"/>
      <c r="G40" s="106"/>
      <c r="H40" s="106"/>
      <c r="I40" s="106"/>
      <c r="J40" s="106"/>
      <c r="K40" s="43"/>
      <c r="L40" s="107"/>
      <c r="M40" s="107"/>
      <c r="N40" s="107"/>
      <c r="O40" s="45"/>
      <c r="P40" s="46"/>
      <c r="Q40" s="56"/>
      <c r="R40" s="48"/>
      <c r="S40" s="67"/>
      <c r="T40" s="50" t="str">
        <f t="shared" si="1"/>
        <v/>
      </c>
      <c r="U40" s="51" t="str">
        <f t="shared" si="2"/>
        <v/>
      </c>
      <c r="V40" s="52" t="str">
        <f t="shared" si="3"/>
        <v/>
      </c>
      <c r="W40" s="53"/>
    </row>
    <row r="41" spans="1:23" ht="22.5" customHeight="1" thickBot="1" x14ac:dyDescent="0.3">
      <c r="A41" s="36"/>
      <c r="B41" s="117"/>
      <c r="C41" s="39" t="s">
        <v>120</v>
      </c>
      <c r="D41" s="38"/>
      <c r="E41" s="64"/>
      <c r="F41" s="64"/>
      <c r="G41" s="116"/>
      <c r="H41" s="116"/>
      <c r="I41" s="116"/>
      <c r="J41" s="116"/>
      <c r="K41" s="43"/>
      <c r="L41" s="64"/>
      <c r="M41" s="64"/>
      <c r="N41" s="64"/>
      <c r="O41" s="45"/>
      <c r="P41" s="46"/>
      <c r="Q41" s="56"/>
      <c r="R41" s="48"/>
      <c r="S41" s="67"/>
      <c r="T41" s="50" t="str">
        <f t="shared" si="1"/>
        <v/>
      </c>
      <c r="U41" s="51" t="str">
        <f t="shared" si="2"/>
        <v/>
      </c>
      <c r="V41" s="52" t="str">
        <f t="shared" si="3"/>
        <v/>
      </c>
      <c r="W41" s="118"/>
    </row>
  </sheetData>
  <mergeCells count="1">
    <mergeCell ref="A2:E2"/>
  </mergeCells>
  <dataValidations count="1">
    <dataValidation type="list" errorStyle="warning" allowBlank="1" showDropDown="1" showInputMessage="1" showErrorMessage="1" errorTitle="Du har nokk tastet feil" error="Dette var feil Ivar" promptTitle="Info" prompt="Kun &quot;m.s&quot; , &quot;u.s&quot; eller &quot;k.f&quot; kan benyttes" sqref="P5:P41">
      <formula1>$L$3:$N$3</formula1>
    </dataValidation>
  </dataValidations>
  <pageMargins left="0" right="0" top="0.15748031496062992" bottom="0.15748031496062992" header="0.31496062992125984" footer="0.31496062992125984"/>
  <pageSetup paperSize="9"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13</vt:i4>
      </vt:variant>
    </vt:vector>
  </HeadingPairs>
  <TitlesOfParts>
    <vt:vector size="13" baseType="lpstr">
      <vt:lpstr>Ark1</vt:lpstr>
      <vt:lpstr>Cupper</vt:lpstr>
      <vt:lpstr>Gåsøpokalen 2016</vt:lpstr>
      <vt:lpstr>Tjøme Rundt</vt:lpstr>
      <vt:lpstr>Lillebuktpokalen 2016</vt:lpstr>
      <vt:lpstr>01.05.2016</vt:lpstr>
      <vt:lpstr>03.05.2016</vt:lpstr>
      <vt:lpstr>10.05.2016</vt:lpstr>
      <vt:lpstr>24.05.2016</vt:lpstr>
      <vt:lpstr>31.05.2016</vt:lpstr>
      <vt:lpstr>07.06.2016</vt:lpstr>
      <vt:lpstr>14.06.2016</vt:lpstr>
      <vt:lpstr>21.06.2016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Bjørn Gustavsen</dc:creator>
  <cp:lastModifiedBy>Bjørn Gustavsen</cp:lastModifiedBy>
  <cp:lastPrinted>2016-06-21T21:54:10Z</cp:lastPrinted>
  <dcterms:created xsi:type="dcterms:W3CDTF">2016-05-01T13:13:55Z</dcterms:created>
  <dcterms:modified xsi:type="dcterms:W3CDTF">2016-06-21T21:54:55Z</dcterms:modified>
</cp:coreProperties>
</file>